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bnw\Desktop\LEAF forms 2025\"/>
    </mc:Choice>
  </mc:AlternateContent>
  <xr:revisionPtr revIDLastSave="0" documentId="13_ncr:1_{4523F32F-EA59-4286-A97C-45A2DFE6E9C8}" xr6:coauthVersionLast="47" xr6:coauthVersionMax="47" xr10:uidLastSave="{00000000-0000-0000-0000-000000000000}"/>
  <bookViews>
    <workbookView xWindow="-110" yWindow="-110" windowWidth="19420" windowHeight="10420" activeTab="7" xr2:uid="{77BDF7A5-110B-4167-8728-18DB3741F513}"/>
  </bookViews>
  <sheets>
    <sheet name="Part 1" sheetId="1" r:id="rId1"/>
    <sheet name="Part 2" sheetId="5" r:id="rId2"/>
    <sheet name="Part 3" sheetId="6" r:id="rId3"/>
    <sheet name="Part 4" sheetId="7" r:id="rId4"/>
    <sheet name="Part 5" sheetId="8" r:id="rId5"/>
    <sheet name="Bonus" sheetId="12" r:id="rId6"/>
    <sheet name="Summary" sheetId="9" r:id="rId7"/>
    <sheet name="Resources" sheetId="11" r:id="rId8"/>
  </sheets>
  <definedNames>
    <definedName name="_Toc25842604" localSheetId="5">Bonus!#REF!</definedName>
    <definedName name="_Toc25842604" localSheetId="0">'Part 1'!#REF!</definedName>
    <definedName name="_Toc25842604" localSheetId="1">'Part 2'!#REF!</definedName>
    <definedName name="_Toc25842604" localSheetId="2">'Part 3'!$B$2</definedName>
    <definedName name="_Toc25842604" localSheetId="3">'Part 4'!$B$2</definedName>
    <definedName name="_Toc25842604" localSheetId="4">'Part 5'!$B$21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7" l="1"/>
  <c r="D16" i="7"/>
  <c r="E26" i="9" l="1"/>
  <c r="D52" i="8" l="1"/>
  <c r="E16" i="5"/>
  <c r="F41" i="8"/>
  <c r="E41" i="8"/>
  <c r="D41" i="8"/>
  <c r="F33" i="8"/>
  <c r="E33" i="8"/>
  <c r="D33" i="8"/>
  <c r="E21" i="8"/>
  <c r="F21" i="8"/>
  <c r="E21" i="9" s="1"/>
  <c r="D21" i="8"/>
  <c r="F2" i="8"/>
  <c r="E20" i="9" s="1"/>
  <c r="E2" i="8"/>
  <c r="D2" i="8"/>
  <c r="F32" i="7"/>
  <c r="E32" i="7"/>
  <c r="D18" i="9" s="1"/>
  <c r="D32" i="7"/>
  <c r="F16" i="7"/>
  <c r="E16" i="7"/>
  <c r="F2" i="7"/>
  <c r="E2" i="7"/>
  <c r="D2" i="7"/>
  <c r="F24" i="6"/>
  <c r="E14" i="9" s="1"/>
  <c r="E24" i="6"/>
  <c r="D24" i="6"/>
  <c r="F17" i="6"/>
  <c r="E13" i="9" s="1"/>
  <c r="E17" i="6"/>
  <c r="D17" i="6"/>
  <c r="F2" i="6"/>
  <c r="E2" i="6"/>
  <c r="D2" i="6"/>
  <c r="E11" i="5"/>
  <c r="F2" i="5"/>
  <c r="E2" i="5"/>
  <c r="D16" i="5"/>
  <c r="D11" i="5"/>
  <c r="D2" i="5"/>
  <c r="C5" i="9"/>
  <c r="C4" i="9"/>
  <c r="D49" i="1"/>
  <c r="F41" i="1"/>
  <c r="E6" i="9" s="1"/>
  <c r="E41" i="1"/>
  <c r="D6" i="9" s="1"/>
  <c r="D41" i="1"/>
  <c r="F13" i="1"/>
  <c r="E5" i="9" s="1"/>
  <c r="E13" i="1"/>
  <c r="D13" i="1"/>
  <c r="F2" i="1"/>
  <c r="E2" i="1"/>
  <c r="D4" i="9" s="1"/>
  <c r="D2" i="1"/>
  <c r="B8" i="9"/>
  <c r="B5" i="9"/>
  <c r="B4" i="9"/>
  <c r="B6" i="9"/>
  <c r="C25" i="9"/>
  <c r="F16" i="5"/>
  <c r="F40" i="7" l="1"/>
  <c r="E52" i="8"/>
  <c r="F52" i="8"/>
  <c r="E40" i="7"/>
  <c r="F49" i="1"/>
  <c r="E26" i="5"/>
  <c r="E49" i="1"/>
  <c r="E11" i="9"/>
  <c r="F38" i="6"/>
  <c r="E38" i="6"/>
  <c r="E15" i="9" l="1"/>
  <c r="B23" i="9"/>
  <c r="B22" i="9"/>
  <c r="B21" i="9"/>
  <c r="B20" i="9"/>
  <c r="D22" i="9"/>
  <c r="C21" i="9"/>
  <c r="C20" i="9"/>
  <c r="D23" i="9"/>
  <c r="C23" i="9"/>
  <c r="C14" i="9"/>
  <c r="C17" i="9"/>
  <c r="E19" i="9" l="1"/>
  <c r="C12" i="9"/>
  <c r="C8" i="9"/>
  <c r="F11" i="5"/>
  <c r="F26" i="5" s="1"/>
  <c r="E8" i="9" l="1"/>
  <c r="E9" i="9"/>
  <c r="E7" i="9" l="1"/>
  <c r="E3" i="9"/>
  <c r="E24" i="9" s="1"/>
  <c r="D24" i="9"/>
  <c r="D26" i="9" s="1"/>
  <c r="C16" i="9" l="1"/>
  <c r="C18" i="9"/>
  <c r="C15" i="9" l="1"/>
  <c r="C24" i="9" s="1"/>
  <c r="E27" i="9" l="1"/>
  <c r="C26" i="9"/>
  <c r="D27" i="9"/>
  <c r="C9" i="9"/>
  <c r="C22" i="9"/>
  <c r="C19" i="9" s="1"/>
  <c r="B10" i="9"/>
  <c r="B16" i="9"/>
  <c r="B17" i="9"/>
  <c r="B18" i="9"/>
  <c r="B14" i="9"/>
  <c r="B13" i="9"/>
  <c r="B12" i="9"/>
  <c r="C13" i="9" l="1"/>
  <c r="C11" i="9" s="1"/>
  <c r="D38" i="6"/>
  <c r="C6" i="9" l="1"/>
  <c r="C3" i="9" s="1"/>
  <c r="D26" i="5"/>
  <c r="C10" i="9" l="1"/>
  <c r="C7" i="9" s="1"/>
  <c r="D28" i="9" l="1"/>
  <c r="E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G14" authorId="0" shapeId="0" xr:uid="{407A4ABD-176B-4BC0-9F01-31D2D23D27D9}">
      <text>
        <r>
          <rPr>
            <b/>
            <sz val="9"/>
            <color indexed="81"/>
            <rFont val="Tahoma"/>
            <family val="2"/>
          </rPr>
          <t xml:space="preserve">To submit detailed calculations in Annex A.
3D volume covered by plants using prescribed Leaf Area Index (LAI). </t>
        </r>
      </text>
    </comment>
    <comment ref="B21" authorId="1" shapeId="0" xr:uid="{4A37EC94-95D1-43A6-90B6-8B1B12B8FBC8}">
      <text>
        <r>
          <rPr>
            <b/>
            <sz val="9"/>
            <color indexed="81"/>
            <rFont val="Tahoma"/>
            <family val="2"/>
          </rPr>
          <t>* Landscape Replacement Area or pedestrian malls with landscaping for CBD developments</t>
        </r>
      </text>
    </comment>
    <comment ref="G21" authorId="0" shapeId="0" xr:uid="{5DF86681-48C8-4445-9134-E6FBA497A24E}">
      <text>
        <r>
          <rPr>
            <b/>
            <sz val="9"/>
            <color indexed="81"/>
            <rFont val="Tahoma"/>
            <family val="2"/>
          </rPr>
          <t>To submit detailed calculations in Annex A. 
Use GnPR calculation.</t>
        </r>
      </text>
    </comment>
    <comment ref="G27" authorId="0" shapeId="0" xr:uid="{C8B48F95-F841-4894-B576-37A65EAFAE21}">
      <text>
        <r>
          <rPr>
            <b/>
            <sz val="9"/>
            <color indexed="81"/>
            <rFont val="Tahoma"/>
            <family val="2"/>
          </rPr>
          <t>To submit detailed calculations in Annex 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12" authorId="0" shapeId="0" xr:uid="{7ADD6777-279A-484B-89A5-640D0A08D226}">
      <text>
        <r>
          <rPr>
            <b/>
            <sz val="9"/>
            <color indexed="81"/>
            <rFont val="Tahoma"/>
            <family val="2"/>
          </rPr>
          <t>Examples of purposeful design and features: swimming pool that is wheelchair accessible; inclusive playground; effective circulation design; lighting study/design to improve visibility or prevent glare; special routes for different user groups, etc.</t>
        </r>
      </text>
    </comment>
    <comment ref="C15" authorId="1" shapeId="0" xr:uid="{AC82EEAB-9395-4DF4-80FC-0897316FA17B}">
      <text>
        <r>
          <rPr>
            <b/>
            <sz val="9"/>
            <color indexed="81"/>
            <rFont val="Tahoma"/>
            <family val="2"/>
          </rPr>
          <t>Examples of purposeful design: accessible swimming pool; inclusive playground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7" authorId="0" shapeId="0" xr:uid="{366A2A69-E847-4122-90E2-C9A0F21AA341}">
      <text>
        <r>
          <rPr>
            <b/>
            <sz val="9"/>
            <color indexed="81"/>
            <rFont val="Tahoma"/>
            <family val="2"/>
          </rPr>
          <t>E.g. compost bins, mulching</t>
        </r>
      </text>
    </comment>
    <comment ref="B14" authorId="0" shapeId="0" xr:uid="{31A20713-55D8-4930-A78E-AAAE97CC1B6A}">
      <text>
        <r>
          <rPr>
            <b/>
            <sz val="9"/>
            <color indexed="81"/>
            <rFont val="Tahoma"/>
            <family val="2"/>
          </rPr>
          <t>Non-potable water source from rainwater harvesting tank, pond, air-con cooling water or NEWater pipe system</t>
        </r>
      </text>
    </comment>
    <comment ref="B19" authorId="0" shapeId="0" xr:uid="{5B6EEA00-EE07-4E3B-BB66-5C1A8C794764}">
      <text>
        <r>
          <rPr>
            <b/>
            <sz val="9"/>
            <color indexed="81"/>
            <rFont val="Arial"/>
            <family val="2"/>
          </rPr>
          <t>• E.g. soil mix, hardscape materials, 
To submit Annex A calculations
• Environment friendly products certified by Singapore Green Labelling Scheme (SGLS) or other equivalent certification members under Global Ecolabelling Network (GEN) 
• Low VOC materials, &gt;30% recycled content
• Include picture records, progress monitoring, tender specifications
• Maximum point score of 0-1 for use of non-sustainable materials e.g. artificial turf</t>
        </r>
      </text>
    </comment>
    <comment ref="B26" authorId="0" shapeId="0" xr:uid="{D4C87FED-89D7-4A70-95E4-BC1E8EAC2830}">
      <text>
        <r>
          <rPr>
            <b/>
            <sz val="9"/>
            <color indexed="81"/>
            <rFont val="Tahoma"/>
            <family val="2"/>
          </rPr>
          <t>E.g. Rain gardens, bioretention swales, constructed wetlands, natural waterways substituting concrete drainage
• ABC water certification, if applicable
• Provision of maintenance plan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3" authorId="0" shapeId="0" xr:uid="{FEE3F77A-4B5A-4087-9D29-AB72B421F897}">
      <text>
        <r>
          <rPr>
            <b/>
            <sz val="9"/>
            <color indexed="81"/>
            <rFont val="Tahoma"/>
            <family val="2"/>
          </rPr>
          <t>Includes trees, shrubs, palms, aquatic plants, and ground cover. Refer to Annex A for calculation.</t>
        </r>
      </text>
    </comment>
    <comment ref="G3" authorId="0" shapeId="0" xr:uid="{C807674B-7573-4D66-A5A6-3395B9DCFA16}">
      <text>
        <r>
          <rPr>
            <b/>
            <sz val="9"/>
            <color indexed="81"/>
            <rFont val="Tahoma"/>
            <family val="2"/>
          </rPr>
          <t>To submit detailed calculations in Annex A.
Includes trees, shrubs, palms, aquatic plants, ground cover.</t>
        </r>
      </text>
    </comment>
    <comment ref="B8" authorId="0" shapeId="0" xr:uid="{F95E8074-E94C-4703-9365-E23B9AF53CB0}">
      <text>
        <r>
          <rPr>
            <b/>
            <sz val="9"/>
            <color indexed="81"/>
            <rFont val="Tahoma"/>
            <family val="2"/>
          </rPr>
          <t>Refer to Annex A for calculation.</t>
        </r>
        <r>
          <rPr>
            <sz val="9"/>
            <color indexed="81"/>
            <rFont val="Tahoma"/>
            <family val="2"/>
          </rPr>
          <t xml:space="preserve">
</t>
        </r>
      </text>
    </comment>
    <comment ref="G8" authorId="0" shapeId="0" xr:uid="{9004BD02-1925-4E15-900F-7CB081C019D2}">
      <text>
        <r>
          <rPr>
            <b/>
            <sz val="9"/>
            <color indexed="81"/>
            <rFont val="Tahoma"/>
            <family val="2"/>
          </rPr>
          <t>To submit detailed calculations in Annex A.</t>
        </r>
      </text>
    </comment>
    <comment ref="C16" authorId="1" shapeId="0" xr:uid="{8A35836F-2496-46C9-9E13-2DFF71D3E3A0}">
      <text>
        <r>
          <rPr>
            <b/>
            <sz val="8"/>
            <color indexed="81"/>
            <rFont val="Tahoma"/>
            <family val="2"/>
          </rPr>
          <t>https://www.nparks.gov.sg/biodiversity/urban-biodiversity/biodiversity-impact-assessment-guidelines</t>
        </r>
      </text>
    </comment>
    <comment ref="B17" authorId="0" shapeId="0" xr:uid="{EF78E6F1-FC1B-421E-8488-F029F2570B86}">
      <text>
        <r>
          <rPr>
            <b/>
            <sz val="9"/>
            <color indexed="81"/>
            <rFont val="Tahoma"/>
            <family val="2"/>
          </rPr>
          <t xml:space="preserve">• Detailed topographical map at appropriate scale
• Layered maps, aerial photos, satellite imaging showing vegetation plan and locations of identified key biodiversity
• In the desktop study to include ecological connectivity
• In the baseline surveys to include roadkill studies
• In the impact assessment to include the impact to ecological connectivity from the project site to the surrounding greenery
• In the mitigating measures, to propose measures to maintain or improve the ecological connectivity
</t>
        </r>
        <r>
          <rPr>
            <sz val="9"/>
            <color indexed="81"/>
            <rFont val="Tahoma"/>
            <family val="2"/>
          </rPr>
          <t xml:space="preserve">
</t>
        </r>
      </text>
    </comment>
    <comment ref="B22" authorId="0" shapeId="0" xr:uid="{F7693005-193C-4A04-AEAD-6C76EEC11126}">
      <text>
        <r>
          <rPr>
            <b/>
            <sz val="9"/>
            <color indexed="81"/>
            <rFont val="Tahoma"/>
            <family val="2"/>
          </rPr>
          <t>References from known habitats to demonstrate plant species used can provide habitat or ecological services for selected flora or fauna species</t>
        </r>
        <r>
          <rPr>
            <sz val="9"/>
            <color indexed="81"/>
            <rFont val="Tahoma"/>
            <family val="2"/>
          </rPr>
          <t xml:space="preserve">
</t>
        </r>
      </text>
    </comment>
    <comment ref="B28" authorId="0" shapeId="0" xr:uid="{0540252E-2D27-49C9-9B9C-42E3B40C3C5D}">
      <text>
        <r>
          <rPr>
            <b/>
            <sz val="9"/>
            <color indexed="81"/>
            <rFont val="Tahoma"/>
            <family val="2"/>
          </rPr>
          <t>1) To minimise bird crashes on glass facades 
2) Lighting strategies to manage impact on wildlife at night
• Treating of glass facades surrounding vegetation, reduce reflection of surrounding vegetation
• Using UV-reflecting patterned glass, frosted glass, fritted glass, decals for visual markers
• Downward lighting, motion sensors, seasonal lighting</t>
        </r>
        <r>
          <rPr>
            <sz val="9"/>
            <color indexed="81"/>
            <rFont val="Tahoma"/>
            <family val="2"/>
          </rPr>
          <t xml:space="preserve">
</t>
        </r>
      </text>
    </comment>
    <comment ref="C32" authorId="1" shapeId="0" xr:uid="{BACB497D-8D88-4A2A-8C3C-CC21DF623B3B}">
      <text>
        <r>
          <rPr>
            <b/>
            <sz val="8"/>
            <color indexed="81"/>
            <rFont val="Tahoma"/>
            <family val="2"/>
          </rPr>
          <t>https://www.nparks.gov.sg/biodiversity/urban-biodiversity/biodiversity-impact-assessment-guidelines</t>
        </r>
        <r>
          <rPr>
            <sz val="9"/>
            <color indexed="81"/>
            <rFont val="Tahoma"/>
            <family val="2"/>
          </rPr>
          <t xml:space="preserve">
</t>
        </r>
      </text>
    </comment>
    <comment ref="B33" authorId="0" shapeId="0" xr:uid="{2A0F34A8-3EFD-4A9C-B6DF-6FE3CF366CF5}">
      <text>
        <r>
          <rPr>
            <b/>
            <sz val="9"/>
            <color indexed="81"/>
            <rFont val="Tahoma"/>
            <family val="2"/>
          </rPr>
          <t>• Inventory of flora and fauna species, numbers and provenance, corresponding IUCN category
• Recommended fauna groups: Mammals, Birds, Fish, Reptiles, Amphibians, Butterflies and Dragonflies (Odonates)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9" authorId="0" shapeId="0" xr:uid="{163BF5C9-AE58-4602-B2B5-9115BCE2F479}">
      <text>
        <r>
          <rPr>
            <sz val="9"/>
            <color indexed="81"/>
            <rFont val="Tahoma"/>
            <family val="2"/>
          </rPr>
          <t>• Choice of materials and finishes E.g. outdoor furniture, glass parapets, irrigation pipes
• Paving and decking material selection 
• Planter designs, drainage, anchorage for tall plants</t>
        </r>
      </text>
    </comment>
    <comment ref="B13" authorId="0" shapeId="0" xr:uid="{8D28D6FB-17A6-4C61-AFA8-90447A1F55E3}">
      <text>
        <r>
          <rPr>
            <b/>
            <sz val="9"/>
            <color indexed="81"/>
            <rFont val="Tahoma"/>
            <family val="2"/>
          </rPr>
          <t>• Soft and hard landscape integration, design of edges
• Placement and design of paving areas
• Turfed areas and vegetated slopes</t>
        </r>
      </text>
    </comment>
    <comment ref="B17" authorId="0" shapeId="0" xr:uid="{C285B147-8206-4DB5-A5E0-ED53409F95CB}">
      <text>
        <r>
          <rPr>
            <b/>
            <sz val="9"/>
            <color indexed="81"/>
            <rFont val="Tahoma"/>
            <family val="2"/>
          </rPr>
          <t>To provide landscape drawings showing irrigation system and calculation of landscape area covered by system
OR 
To justify that minimal or no irrigation required</t>
        </r>
        <r>
          <rPr>
            <sz val="9"/>
            <color indexed="81"/>
            <rFont val="Tahoma"/>
            <family val="2"/>
          </rPr>
          <t xml:space="preserve">
</t>
        </r>
      </text>
    </comment>
    <comment ref="G17" authorId="0" shapeId="0" xr:uid="{96DD1845-E678-4D6A-B4DC-5D425B98694A}">
      <text>
        <r>
          <rPr>
            <b/>
            <sz val="9"/>
            <color indexed="81"/>
            <rFont val="Tahoma"/>
            <family val="2"/>
          </rPr>
          <t>To submit detailed calculations in Annex A.</t>
        </r>
        <r>
          <rPr>
            <sz val="9"/>
            <color indexed="81"/>
            <rFont val="Tahoma"/>
            <family val="2"/>
          </rPr>
          <t xml:space="preserve">
</t>
        </r>
      </text>
    </comment>
    <comment ref="B29" authorId="0" shapeId="0" xr:uid="{A1C01B37-5CC4-4FCF-B361-CA6432986E82}">
      <text>
        <r>
          <rPr>
            <b/>
            <sz val="9"/>
            <color indexed="81"/>
            <rFont val="Tahoma"/>
            <family val="2"/>
          </rPr>
          <t>- Integrated Management System
- Smart Lighting
- Mobile Application
- Robotic video analysis
- Automated Irrigation
- Automated lawn-mower</t>
        </r>
      </text>
    </comment>
    <comment ref="C31" authorId="1" shapeId="0" xr:uid="{F997D479-DAA0-4BEA-91D6-49E36A710DEC}">
      <text>
        <r>
          <rPr>
            <b/>
            <sz val="8"/>
            <color indexed="81"/>
            <rFont val="Arial"/>
            <family val="2"/>
          </rPr>
          <t>e.g. rainwater harvesting is connected to an app that can determine water levels required for the day; collection of rainwater with innovative systems that can purify the water</t>
        </r>
        <r>
          <rPr>
            <sz val="9"/>
            <color indexed="81"/>
            <rFont val="Tahoma"/>
            <family val="2"/>
          </rPr>
          <t xml:space="preserve">
</t>
        </r>
      </text>
    </comment>
    <comment ref="B32" authorId="0" shapeId="0" xr:uid="{A7879C0D-8C09-4149-B214-0C76B5D85A64}">
      <text>
        <r>
          <rPr>
            <b/>
            <sz val="9"/>
            <color indexed="81"/>
            <rFont val="Tahoma"/>
            <family val="2"/>
          </rPr>
          <t>Provide certification number and documents indicating role of CPH in the project</t>
        </r>
        <r>
          <rPr>
            <sz val="9"/>
            <color indexed="81"/>
            <rFont val="Tahoma"/>
            <family val="2"/>
          </rPr>
          <t xml:space="preserve">
</t>
        </r>
      </text>
    </comment>
    <comment ref="B43" authorId="0" shapeId="0" xr:uid="{B0780A0F-1A7D-4281-B9CB-F54559CB7854}">
      <text>
        <r>
          <rPr>
            <b/>
            <sz val="9"/>
            <color indexed="81"/>
            <rFont val="Tahoma"/>
            <family val="2"/>
          </rPr>
          <t>• Plant selection
• Microclimate
• Vegetation support, filter layers
• Drainage design
• Protection against root penetration and water-proofing</t>
        </r>
        <r>
          <rPr>
            <sz val="9"/>
            <color indexed="81"/>
            <rFont val="Tahoma"/>
            <family val="2"/>
          </rPr>
          <t xml:space="preserve">
</t>
        </r>
      </text>
    </comment>
    <comment ref="B47" authorId="0" shapeId="0" xr:uid="{070C0570-256F-40D1-8B41-2039C7E47135}">
      <text>
        <r>
          <rPr>
            <b/>
            <sz val="9"/>
            <color indexed="81"/>
            <rFont val="Tahoma"/>
            <family val="2"/>
          </rPr>
          <t>• Design loads</t>
        </r>
        <r>
          <rPr>
            <sz val="9"/>
            <color indexed="81"/>
            <rFont val="Tahoma"/>
            <family val="2"/>
          </rPr>
          <t xml:space="preserve">
</t>
        </r>
        <r>
          <rPr>
            <b/>
            <sz val="9"/>
            <color indexed="81"/>
            <rFont val="Tahoma"/>
            <family val="2"/>
          </rPr>
          <t>• Maintenance access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BENITA WAHJUDI (NPARKS)</author>
  </authors>
  <commentList>
    <comment ref="A2" authorId="0" shapeId="0" xr:uid="{43DE5AED-9FB1-4EA1-A33A-B0ED43A6863F}">
      <text>
        <r>
          <rPr>
            <b/>
            <sz val="8"/>
            <color indexed="81"/>
            <rFont val="Tahoma"/>
            <family val="2"/>
          </rPr>
          <t>Purposeful design for example swimming pool that is accessible; appropriate height of skyrise greenery</t>
        </r>
      </text>
    </comment>
  </commentList>
</comments>
</file>

<file path=xl/sharedStrings.xml><?xml version="1.0" encoding="utf-8"?>
<sst xmlns="http://schemas.openxmlformats.org/spreadsheetml/2006/main" count="435" uniqueCount="327">
  <si>
    <t>COMMENTS</t>
  </si>
  <si>
    <t>Fair</t>
  </si>
  <si>
    <t>Good</t>
  </si>
  <si>
    <t>Very Good</t>
  </si>
  <si>
    <t>Excellent</t>
  </si>
  <si>
    <t>1.1b</t>
  </si>
  <si>
    <t>1.2b</t>
  </si>
  <si>
    <t>1.2c</t>
  </si>
  <si>
    <t>1.2a</t>
  </si>
  <si>
    <t>Low Impact</t>
  </si>
  <si>
    <t>High Impact</t>
  </si>
  <si>
    <t>Plant species selection and placement</t>
  </si>
  <si>
    <t>1.3a</t>
  </si>
  <si>
    <t>PTS</t>
  </si>
  <si>
    <t>LEVEL 1 CRITERIA</t>
  </si>
  <si>
    <t>LEVEL 2 CRITERIA</t>
  </si>
  <si>
    <t>2.1a</t>
  </si>
  <si>
    <t>2.1b</t>
  </si>
  <si>
    <t>2.2a</t>
  </si>
  <si>
    <t>3.1a</t>
  </si>
  <si>
    <t>3.1b</t>
  </si>
  <si>
    <t>3.2a</t>
  </si>
  <si>
    <t>3.2b</t>
  </si>
  <si>
    <t>3.3a</t>
  </si>
  <si>
    <t>3.3b</t>
  </si>
  <si>
    <t>3.3c</t>
  </si>
  <si>
    <t>Management of Resources</t>
  </si>
  <si>
    <t>4.1a</t>
  </si>
  <si>
    <t>4.1b</t>
  </si>
  <si>
    <t>4.2a</t>
  </si>
  <si>
    <t>4.2b</t>
  </si>
  <si>
    <t>Sustainable source for construction and landscaping materials</t>
  </si>
  <si>
    <t>4.3a</t>
  </si>
  <si>
    <t>4.3b</t>
  </si>
  <si>
    <t>Native Plants</t>
  </si>
  <si>
    <t>Quantity of planted species that are native to Southeast Asia region</t>
  </si>
  <si>
    <t>5.1a</t>
  </si>
  <si>
    <t>5.1b</t>
  </si>
  <si>
    <t>Biodiversity-sensitive Planting &amp; Design</t>
  </si>
  <si>
    <t>Habitat creation through planting design</t>
  </si>
  <si>
    <t>COMMUNITY WELLBEING &amp; ENGAGEMENT</t>
  </si>
  <si>
    <t>ENVIRONMENTAL SUSTAINABILITY</t>
  </si>
  <si>
    <t>BIODIVERSITY CONSERVATION</t>
  </si>
  <si>
    <t>MAINTENANCE</t>
  </si>
  <si>
    <t>CRITERIA</t>
  </si>
  <si>
    <t>S/N</t>
  </si>
  <si>
    <t>Fairly Good</t>
  </si>
  <si>
    <t>Greenery Provision</t>
  </si>
  <si>
    <t xml:space="preserve">Green Plot Ratio (GnPR) – Entire Site </t>
  </si>
  <si>
    <t>3.0 to &lt;5.0</t>
  </si>
  <si>
    <t>5.0 to &lt;6.0</t>
  </si>
  <si>
    <t>6.0 to &lt;7.0</t>
  </si>
  <si>
    <t>15 to &lt;20</t>
  </si>
  <si>
    <t>20 to &lt;25</t>
  </si>
  <si>
    <t>25 to &lt;30</t>
  </si>
  <si>
    <t xml:space="preserve">Percentage of ground-level landscaped area </t>
  </si>
  <si>
    <t>20 to &lt;30%</t>
  </si>
  <si>
    <t>30 to &lt;40%</t>
  </si>
  <si>
    <t>40 to &lt;50%</t>
  </si>
  <si>
    <t>50 to &lt;60%</t>
  </si>
  <si>
    <t>Design for Landscape Maintainability</t>
  </si>
  <si>
    <t>Additional Buffer Planting</t>
  </si>
  <si>
    <t>1 to &lt;5%</t>
  </si>
  <si>
    <t>5 to &lt;10%</t>
  </si>
  <si>
    <t>10 to &lt;15%</t>
  </si>
  <si>
    <t>15 to &lt;20%</t>
  </si>
  <si>
    <t>&gt;20%</t>
  </si>
  <si>
    <t>Community Engagement</t>
  </si>
  <si>
    <t>Wellbeing</t>
  </si>
  <si>
    <t>Source of Materials</t>
  </si>
  <si>
    <t>Number of planted species that are native to Southeast Asia region</t>
  </si>
  <si>
    <t>1.2d</t>
  </si>
  <si>
    <t>Understanding of existing flora and fauna, ecological processes and nearby environments</t>
  </si>
  <si>
    <t>5.2a</t>
  </si>
  <si>
    <t>Moderate Impact</t>
  </si>
  <si>
    <t>Hardscape elements</t>
  </si>
  <si>
    <t>Ease of maintenance access</t>
  </si>
  <si>
    <t>Occasional frequency (e.g. once a year)</t>
  </si>
  <si>
    <t>Moderate frequency (e.g. every 6 months)</t>
  </si>
  <si>
    <t>Frequent (e.g. at least once every 3 months)</t>
  </si>
  <si>
    <t>Ad-hoc events or short programmes offered to engage community</t>
  </si>
  <si>
    <t>4.2c</t>
  </si>
  <si>
    <t>Mitigations for maintenance works to lessen impact on biodiversity</t>
  </si>
  <si>
    <t>Some efforts implemented</t>
  </si>
  <si>
    <t xml:space="preserve">Consistent and comprehensive efforts </t>
  </si>
  <si>
    <t>Universal Design</t>
  </si>
  <si>
    <t>2.3a</t>
  </si>
  <si>
    <t>2.3b</t>
  </si>
  <si>
    <t>Irrigation efficiency</t>
  </si>
  <si>
    <t>Review of site conditions and landscape concept</t>
  </si>
  <si>
    <t>Corridors</t>
  </si>
  <si>
    <t>Lobbies</t>
  </si>
  <si>
    <t>Rooftop</t>
  </si>
  <si>
    <t>Ancillary Structures</t>
  </si>
  <si>
    <t>Façade</t>
  </si>
  <si>
    <t>1.0 to &lt;2.0</t>
  </si>
  <si>
    <t>2.0 to &lt;3.0</t>
  </si>
  <si>
    <t>Green Plot Ratio (GnPR) – Green Buffer &amp; Peripheral Planting Verge</t>
  </si>
  <si>
    <t>10 to &lt;15</t>
  </si>
  <si>
    <t>1 to &lt;20%</t>
  </si>
  <si>
    <t>5% to &lt;20%</t>
  </si>
  <si>
    <t>20% to &lt;40%</t>
  </si>
  <si>
    <t>40% to &lt;60%</t>
  </si>
  <si>
    <t>Management of glass facades and lighting for wildlife</t>
  </si>
  <si>
    <t>Softscape Quality</t>
  </si>
  <si>
    <t>Emulated native landscapes with flora and fauna demonstrated to create habitat, linkage of different landscape areas in development and to surrounding habitats</t>
  </si>
  <si>
    <t>4.1c</t>
  </si>
  <si>
    <t>Efforts to manage invasive species</t>
  </si>
  <si>
    <t>Efforts to monitor changes in flora and fauna species composition and numbers</t>
  </si>
  <si>
    <t>2.2*</t>
  </si>
  <si>
    <t>2.3*</t>
  </si>
  <si>
    <t>3.3*</t>
  </si>
  <si>
    <t>PLATINUM</t>
  </si>
  <si>
    <t>80% and above</t>
  </si>
  <si>
    <t>GOLD</t>
  </si>
  <si>
    <t>75% to &lt;80%</t>
  </si>
  <si>
    <t>SILVER</t>
  </si>
  <si>
    <t>70% to &lt;75%</t>
  </si>
  <si>
    <t>CERTIFIED</t>
  </si>
  <si>
    <t>50% to &lt;70%</t>
  </si>
  <si>
    <t>Requirements</t>
  </si>
  <si>
    <t>Link</t>
  </si>
  <si>
    <t>BCA Accessibility Code</t>
  </si>
  <si>
    <t>https://friendlybuildings.bca.gov.sg/assets/pdf/codes/AccessibilityCode2013.pdf</t>
  </si>
  <si>
    <t>Guidelines &amp; Resources</t>
  </si>
  <si>
    <t>BCA Design for Maintainability</t>
  </si>
  <si>
    <t>https://www.bca.gov.sg/PerformanceBased/others/DM_Checklist_2016.pdf</t>
  </si>
  <si>
    <t>BCA Green Mark</t>
  </si>
  <si>
    <t>BCA Universal Design Guidelines</t>
  </si>
  <si>
    <t>https://friendlybuildings.bca.gov.sg/industry-professional-ud-ud-guide-detail.html</t>
  </si>
  <si>
    <t>Global Invasive Species Database website</t>
  </si>
  <si>
    <t xml:space="preserve">https://www.issg.org/database/ </t>
  </si>
  <si>
    <t>NEA Guide to Better Public Toilet Design and Maintenance</t>
  </si>
  <si>
    <t>https://www.google.com/url?sa=t&amp;source=web&amp;rct=j&amp;url=https://www.nea.gov.sg/docs/default-source/resource/a-guide-to-better-public-toilet-design-and-maintenance.pdf&amp;ved=2ahUKEwjE28OWvNTlAhVX63MBHfxJBV8QFjAAegQIAhAB&amp;usg=AOvVaw17VmoC-Jdd9lMPN668emg8</t>
  </si>
  <si>
    <t>NEA Regulated Goods</t>
  </si>
  <si>
    <t>https://nea.gov.sg/our-services/climate-change-energy-efficiency/energy-efficiency/household-sector/regulated-goods</t>
  </si>
  <si>
    <t>NEA Tick Rating</t>
  </si>
  <si>
    <t>https://e-services.nea.gov.sg/els/pages/search/publicsearchproduct.aspx?param=goods&amp;type=p</t>
  </si>
  <si>
    <t>NParks Accredited Nurseries</t>
  </si>
  <si>
    <t>https://nparks.gov.sg/Cuge/Resources/Nursery %20Accreditation%20List</t>
  </si>
  <si>
    <t>NParks Handbook on Developing Sustainable Highrise Gardens</t>
  </si>
  <si>
    <t>https://www.nparks.gov.sg/-/media/srg/files/handbook-1.pdf?la=en&amp;hash=BA335410EFD6517E50DBBF4E1C5FBE0887CD29EC</t>
  </si>
  <si>
    <t>NParks Flora and Fauna Web</t>
  </si>
  <si>
    <t xml:space="preserve">https://florafaunaweb.nparks.gov.sg </t>
  </si>
  <si>
    <t>NParks Guidelines and Planting Considerations for Trees on Rooftops</t>
  </si>
  <si>
    <t>https://www.nparks.gov.sg/-/media/srg/files/trees-on-rooftops---guidelines-and-planting-considerations.pdf?la=en&amp;hash=C87921B37D313920D99E49DC28B4642CC6ABCE57</t>
  </si>
  <si>
    <t>NParks Native Plants Directory</t>
  </si>
  <si>
    <t>http://florafaunaweb.nparks.gov.sg</t>
  </si>
  <si>
    <t>NParks Skyrise Greenery Guidelines</t>
  </si>
  <si>
    <t>NParks Sustainable Landscape Management Guidelines</t>
  </si>
  <si>
    <t>PUB ABC Waters Design Guidelines</t>
  </si>
  <si>
    <t>https://www.pub.gov.sg/Documents/ABC_Waters_Design_Guidelines.pdf</t>
  </si>
  <si>
    <t>RAS Happy Toilet Programme Guidelines</t>
  </si>
  <si>
    <t>https://www.toilet.org.sg/happytoilets</t>
  </si>
  <si>
    <t>SEC Singapore Green Label Certified Products</t>
  </si>
  <si>
    <t>https://www.sgls.sec.org.sg/sgl-directory.php</t>
  </si>
  <si>
    <t>SGBC Accredited Green Facility Management Firms</t>
  </si>
  <si>
    <t>https://sgbc.online/certification-directory/services/7/</t>
  </si>
  <si>
    <t>SGBC Singapore Green Building Product</t>
  </si>
  <si>
    <t>https://sgbc.online/certification-directory/products/</t>
  </si>
  <si>
    <t>URA LUSH Guidelines in Strategic Areas</t>
  </si>
  <si>
    <t>https://www.ura.gov.sg/Corporate/Guidelines/Development-Control/Non-Residential/SR/Greenery</t>
  </si>
  <si>
    <t>WSH Design for Safety Regulations</t>
  </si>
  <si>
    <t>PUB Water Code of Practice</t>
  </si>
  <si>
    <t xml:space="preserve">https://www.pub.gov.sg/compliance/qualifiedpersonsportal/cop </t>
  </si>
  <si>
    <t xml:space="preserve">https://www.bca.gov.sg/greenmark/green_mark_buildings.html </t>
  </si>
  <si>
    <t xml:space="preserve">https://www.nparks.gov.sg/skyrisegreenery/news-and-resources/guidelines </t>
  </si>
  <si>
    <t xml:space="preserve">https://www.nparks.gov.sg/cuge/resources/publications/ebook/sustainable-landscape </t>
  </si>
  <si>
    <t>https://www.wshc.sg/wps/portal/!ut/p/a1/04_Sj9CPykssy0xPLMnMz0vMAfGjzOJ9_E1MjByDDbzdPUIMDRyNfA08QsyNDYPNTIAKInErcA4zJk6_AQ7gaEBIf7h-FD4lYBeAFeCxoiA3NMIg01ERAO1D0RM!/dl5/d5/L2dBISEvZ0FBIS9nQSEh/?action=cmsPublicView&amp;cmsId=C-2014091001227</t>
  </si>
  <si>
    <t>APPLICANT</t>
  </si>
  <si>
    <t>ASSESSOR</t>
  </si>
  <si>
    <r>
      <rPr>
        <u/>
        <sz val="10"/>
        <color theme="1"/>
        <rFont val="Calibri"/>
        <family val="2"/>
        <scheme val="minor"/>
      </rPr>
      <t>&gt;</t>
    </r>
    <r>
      <rPr>
        <sz val="10"/>
        <color theme="1"/>
        <rFont val="Calibri"/>
        <family val="2"/>
        <scheme val="minor"/>
      </rPr>
      <t>60%</t>
    </r>
  </si>
  <si>
    <t>1.1a</t>
  </si>
  <si>
    <t>APPLICANT SCORE</t>
  </si>
  <si>
    <t>ASSESSORS' SCORE</t>
  </si>
  <si>
    <t>TOTAL APPLICABLE SCORES</t>
  </si>
  <si>
    <t>4.3*</t>
  </si>
  <si>
    <t>Reviewed overall landscape at least annually, refreshing or implementing enhancements to meet purposeful objectives</t>
  </si>
  <si>
    <t>Provision of skyrise greenery</t>
  </si>
  <si>
    <t>Understanding of users</t>
  </si>
  <si>
    <t>Biophilic elements</t>
  </si>
  <si>
    <t>Incorporated some biophilic elements</t>
  </si>
  <si>
    <t>Incorporated biophilic elements moderately</t>
  </si>
  <si>
    <t>Incorporated biophilic elements extensively and purposefully</t>
  </si>
  <si>
    <t xml:space="preserve">&gt;10% to 30% </t>
  </si>
  <si>
    <t>&gt;30 to 70%</t>
  </si>
  <si>
    <t>&gt;70%</t>
  </si>
  <si>
    <t>On-site recycling of horticultural waste</t>
  </si>
  <si>
    <t>Recycles some horticultural waste on-site</t>
  </si>
  <si>
    <t>&lt;10% of materials of applicable usage</t>
  </si>
  <si>
    <t>10-50% of materials of applicable usage</t>
  </si>
  <si>
    <t>&gt;50% of materials of applicable usage</t>
  </si>
  <si>
    <t>5.1c</t>
  </si>
  <si>
    <t>5.1d</t>
  </si>
  <si>
    <t>Percentage of non-potable water for irrigation</t>
  </si>
  <si>
    <t>3.1d</t>
  </si>
  <si>
    <t>Source of non-potable water</t>
  </si>
  <si>
    <t>Collects some non-potable water on-site</t>
  </si>
  <si>
    <t>Collects significant amount of non-potable water on-site</t>
  </si>
  <si>
    <t>Acquired plants from nurseries under NParks Nursery Accreditation Scheme (NAS)</t>
  </si>
  <si>
    <t>Quality of natural features</t>
  </si>
  <si>
    <t>Minimal patches are well-maintained</t>
  </si>
  <si>
    <t>Some areas are well-maintained, numerous areas require immediate attention (e.g. safety concerns)</t>
  </si>
  <si>
    <t>Some areas require attention (e.g. waterlogging, bald patches)</t>
  </si>
  <si>
    <t>Most of softscape is lush, very minimal patches to be improved</t>
  </si>
  <si>
    <t>Softscape is lush, healthy and well-maintained with no apparent issues.</t>
  </si>
  <si>
    <t>Overall Landscape Concept</t>
  </si>
  <si>
    <t>Design is able to minimise impact</t>
  </si>
  <si>
    <t>1.3*</t>
  </si>
  <si>
    <t>Demonstrated basic efforts to manage use of and impact of invasive species</t>
  </si>
  <si>
    <t>Demonstrated comprehensive efforts  to manage use of and impact of invasive species</t>
  </si>
  <si>
    <t>Conservation of Habitats</t>
  </si>
  <si>
    <t>Conducted consistent surveys to monitor changes</t>
  </si>
  <si>
    <t xml:space="preserve">Requires high frequency of softscape maintenance due to placement and choice of plant species </t>
  </si>
  <si>
    <t>Requires minimal softscape maintenance across different weather conditions due to placement and choice of plant species</t>
  </si>
  <si>
    <t>Requires moderate frequency of softscape maintenance due to placement and choice of plant species</t>
  </si>
  <si>
    <t>Requires high frequency of hardscape maintenance due to choice or design of hardscape elements</t>
  </si>
  <si>
    <t>Requires moderate frequency of hardscape maintenance due to choice or design of hardscape elements</t>
  </si>
  <si>
    <t>Requires minimal hardscape maintenance due to choice or design of hardscape elements</t>
  </si>
  <si>
    <t>Some landscaped areas can be easily accessed for inspection and maintenance</t>
  </si>
  <si>
    <t xml:space="preserve">Moderate amount of landscaped areas can be easily accessed for inspection and maintenance </t>
  </si>
  <si>
    <t>Most landscaped areas can be easily accessed for inspection and maintenance</t>
  </si>
  <si>
    <t>Maintenance Plans and Operations</t>
  </si>
  <si>
    <t>Smart operations</t>
  </si>
  <si>
    <t>Provided basic inspection reports</t>
  </si>
  <si>
    <t>Provided reports of inspections conducted in moderate frequency (e.g. annually)</t>
  </si>
  <si>
    <t>Provided reports of inspections conducted frequently (e.g. every 6 months) and demonstrated efforts to rectify areas of concern</t>
  </si>
  <si>
    <t>Design for Skyrise Greenery Maintenance</t>
  </si>
  <si>
    <t>Not applicable for developments with no skyrise greenery</t>
  </si>
  <si>
    <t>5.4a</t>
  </si>
  <si>
    <t>Maintainability of skyrise greenery</t>
  </si>
  <si>
    <t>Requires high frequency of maintenance</t>
  </si>
  <si>
    <t>Requires minimal maintenance</t>
  </si>
  <si>
    <t>5.4b</t>
  </si>
  <si>
    <t>Safety of skyrise greenery</t>
  </si>
  <si>
    <t>Considered safety minimally during maintenance, or design and selection of plants</t>
  </si>
  <si>
    <t>Considered safety moderately during maintenance, or design and selection of plants</t>
  </si>
  <si>
    <t>Can be maintained safely, considered safety for design and selection of plants</t>
  </si>
  <si>
    <t>5.2b</t>
  </si>
  <si>
    <t>5.2c</t>
  </si>
  <si>
    <t>Features are well-maintained and serve purposeful objectives</t>
  </si>
  <si>
    <t>Features are functional</t>
  </si>
  <si>
    <t>Integration of landscape and architecture</t>
  </si>
  <si>
    <t>Low impact</t>
  </si>
  <si>
    <t>Moderate impact</t>
  </si>
  <si>
    <t>High impact</t>
  </si>
  <si>
    <t xml:space="preserve">Implemented limited area of rooftop or vertical greenery </t>
  </si>
  <si>
    <t>Average</t>
  </si>
  <si>
    <t xml:space="preserve">Implemented moderate area rooftop or vertical greenery </t>
  </si>
  <si>
    <t>Implemented extensive rooftop or vertical greenery</t>
  </si>
  <si>
    <t>Reviewed overall landscape bi-annually, refreshing or implementing enhancements to meet purposeful objectives</t>
  </si>
  <si>
    <t>Uses 10 to &lt;50% non-potable water for irrigation</t>
  </si>
  <si>
    <t>Uses ≥50% non-potable water for irrigation</t>
  </si>
  <si>
    <t>Uses ≥50% non-potable water for irrigation, and requires minimal irrigation for plants to thrive</t>
  </si>
  <si>
    <t>Design of natural hydrological features</t>
  </si>
  <si>
    <t xml:space="preserve">Requires high maintenance, choice of plants can be improved </t>
  </si>
  <si>
    <t xml:space="preserve">Designed for low maintenance, good functionality and choice of plants. </t>
  </si>
  <si>
    <t>Implemented auto-irrigation for &lt;10% of landscape</t>
  </si>
  <si>
    <t>Implemented auto-irrigation for 10% to &lt;50% of landscape</t>
  </si>
  <si>
    <r>
      <t xml:space="preserve">Either </t>
    </r>
    <r>
      <rPr>
        <sz val="10"/>
        <rFont val="Calibri"/>
        <family val="2"/>
      </rPr>
      <t>≥</t>
    </r>
    <r>
      <rPr>
        <sz val="10"/>
        <rFont val="Calibri"/>
        <family val="2"/>
        <scheme val="minor"/>
      </rPr>
      <t xml:space="preserve">50% of auto-irrigated landscape, or minimal to no irrigation is required </t>
    </r>
  </si>
  <si>
    <t>Management plans for softscape and hardscape, and documentation of equipment used for landscape maintenance</t>
  </si>
  <si>
    <t>Provided basic documentation</t>
  </si>
  <si>
    <t>Provided comprehensive plans and documentation that cover all aspects with clear objectives stated and implemented with feedback channel</t>
  </si>
  <si>
    <t>Inspection and monitoring of hardscape and softscape</t>
  </si>
  <si>
    <t>5.3a</t>
  </si>
  <si>
    <t>DESIGN &amp; LANDSCAPE</t>
  </si>
  <si>
    <t>Frequency of community activities and events (related to landscape)</t>
  </si>
  <si>
    <t>Variety of activities (related to landscape)</t>
  </si>
  <si>
    <t>Requires moderate maintenance</t>
  </si>
  <si>
    <r>
      <t>&gt;</t>
    </r>
    <r>
      <rPr>
        <sz val="10"/>
        <rFont val="Calibri"/>
        <family val="2"/>
        <scheme val="minor"/>
      </rPr>
      <t>7.0</t>
    </r>
  </si>
  <si>
    <r>
      <rPr>
        <u/>
        <sz val="10"/>
        <rFont val="Calibri"/>
        <family val="2"/>
        <scheme val="minor"/>
      </rPr>
      <t>&gt;</t>
    </r>
    <r>
      <rPr>
        <sz val="10"/>
        <rFont val="Calibri"/>
        <family val="2"/>
        <scheme val="minor"/>
      </rPr>
      <t>30</t>
    </r>
  </si>
  <si>
    <r>
      <rPr>
        <u/>
        <sz val="10"/>
        <rFont val="Calibri"/>
        <family val="2"/>
        <scheme val="minor"/>
      </rPr>
      <t>&gt;</t>
    </r>
    <r>
      <rPr>
        <sz val="10"/>
        <rFont val="Calibri"/>
        <family val="2"/>
        <scheme val="minor"/>
      </rPr>
      <t>60%</t>
    </r>
  </si>
  <si>
    <r>
      <t xml:space="preserve">Universal Design 
</t>
    </r>
    <r>
      <rPr>
        <sz val="10"/>
        <rFont val="Calibri"/>
        <family val="2"/>
        <scheme val="minor"/>
      </rPr>
      <t>(may refer to BCA’s universal design guidelines, BCA UD Mark rating)</t>
    </r>
  </si>
  <si>
    <t>BONUS</t>
  </si>
  <si>
    <t>Any special efforts within below categories that were not scored for in criteria?
- Design and landscape
- Community wellbeing &amp; engagement
- Environmental sustainability
- Biodiversity conservation
- Maintenance</t>
  </si>
  <si>
    <t>TOTAL SCORE</t>
  </si>
  <si>
    <t>PERCENTAGE</t>
  </si>
  <si>
    <t>AWARD</t>
  </si>
  <si>
    <t>Stormwater Management</t>
  </si>
  <si>
    <t>May refer to PUB ABC waters</t>
  </si>
  <si>
    <r>
      <t xml:space="preserve">Green buffer and peripheral planting verge
</t>
    </r>
    <r>
      <rPr>
        <sz val="10"/>
        <rFont val="Calibri"/>
        <family val="2"/>
        <scheme val="minor"/>
      </rPr>
      <t xml:space="preserve">Green buffer: 3m or 5m
Peripheral planting verge: 2m </t>
    </r>
  </si>
  <si>
    <t>Input GnPR (entire site) value here:</t>
  </si>
  <si>
    <t>Input GnPR (buffer) value here:</t>
  </si>
  <si>
    <t>Input percentage of green buffer here (e.g. 10%):</t>
  </si>
  <si>
    <t>Input percentage here:</t>
  </si>
  <si>
    <t>Treatment of run-off through natural hydrological features</t>
  </si>
  <si>
    <t>&lt;10% of total site area</t>
  </si>
  <si>
    <t>10% to 25% of total site area</t>
  </si>
  <si>
    <t>&gt;25% of total site area, or if attained ABC Certified Gold</t>
  </si>
  <si>
    <t>5.2d</t>
  </si>
  <si>
    <t>Employs a Certified Practising Horticulturist (CPH) with currently valid certification in maintenance operations</t>
  </si>
  <si>
    <t>PART 1 SUB-TOTAL SCORE</t>
  </si>
  <si>
    <t>PART 2 SUB-TOTAL SCORE</t>
  </si>
  <si>
    <t>PART 3 SUB-TOTAL SCORE</t>
  </si>
  <si>
    <t>PART 4 SUB-TOTAL SCORE</t>
  </si>
  <si>
    <t>PART 5 SUB-TOTAL SCORE</t>
  </si>
  <si>
    <t>3.1c</t>
  </si>
  <si>
    <t>Made occasional simple changes to achieve purposeful objectives</t>
  </si>
  <si>
    <t>Conducted ad-hoc surveys or findings</t>
  </si>
  <si>
    <t>Input percentage here 
(e.g. 20%):</t>
  </si>
  <si>
    <t>Conducted frequent and comprehensive survey to understand users' needs (e.g. annual frequency, behaviour and flow)</t>
  </si>
  <si>
    <t>Conducted basic study or survey (e.g. once every 3 years, demographics, feedback from surveys)</t>
  </si>
  <si>
    <t>Long term or in-depth programmes available e.g. volunteer guiding, regular sports classes</t>
  </si>
  <si>
    <t>Variety of events and programmes engaging different user groups e.g. volunteer groups,  educational trails, family events</t>
  </si>
  <si>
    <t>Name of nursery</t>
  </si>
  <si>
    <t>Incorporated small themed trails and plots based on existing planting. e.g. butterfly-attracting shrubs, bee trails</t>
  </si>
  <si>
    <t>Either enhanced existing habitats or created new moderately-sized habitats. e.g. grasslands, riverine, dragonfly ponds</t>
  </si>
  <si>
    <t>Executed retrofitting and lighting management purposefully</t>
  </si>
  <si>
    <t>Requires moderate maintenance frequency, or implemented strategies to reduce maintenance needs</t>
  </si>
  <si>
    <t>Total</t>
  </si>
  <si>
    <t>Percentage of total horticultural waste recycled</t>
  </si>
  <si>
    <t>Recycles significant amount (more than 50%) of horticultural waste on-site</t>
  </si>
  <si>
    <t>Provided basic and minimal UD principles design and user-friendly feature</t>
  </si>
  <si>
    <t>Provided comprehensive UD principles design and user-friendly feature e.g. accessible landscape spaces and routes</t>
  </si>
  <si>
    <t>Provided extensive UD principles design and user-friendly feature using integrated approach e.g. involved key stakeholders for feedback, purposeful design to enhance accessibility, innovative feature or design</t>
  </si>
  <si>
    <t>Biodiversity Impact Assessment (BIA) Guidelines - Urban Biodiversity - Biodiversity - National Parks Board (NParks)</t>
  </si>
  <si>
    <t>NParks BIA Guidelines</t>
  </si>
  <si>
    <t xml:space="preserve">NParks Habitat Restoration </t>
  </si>
  <si>
    <t xml:space="preserve">Handbook on Habitat Restoration: General Principles and Case Studies in Singapore - Urban Biodiversity - Biodiversity - National Parks Board (NParks) </t>
  </si>
  <si>
    <t xml:space="preserve">NParks Contemplative Landscapes </t>
  </si>
  <si>
    <t>eBook (menlosecurity.com)</t>
  </si>
  <si>
    <t xml:space="preserve">Conducted simple study on site conditions &amp; features (state current condition) </t>
  </si>
  <si>
    <t>Conducted comprehensive research or analysis to understand existing site conditions (Fact finding)</t>
  </si>
  <si>
    <t xml:space="preserve">Conducted comprehensive research or analysis to identify and state corrective actions. </t>
  </si>
  <si>
    <t>Built in plans and conducted in depth analysis considering the larger ecosystem networks and ecological connectivity beyond the project site. Conducted comprehensive research or analysis to understand existing site conditions and impact of development including mitigation measures.</t>
  </si>
  <si>
    <t>Implemented simple technological interventions or automation</t>
  </si>
  <si>
    <t>Smart operations that integrates automation and is adaptive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</si>
</sst>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u/>
      <sz val="10"/>
      <color theme="1"/>
      <name val="Calibri"/>
      <family val="2"/>
      <scheme val="minor"/>
    </font>
    <font>
      <sz val="10"/>
      <color rgb="FFFF0000"/>
      <name val="Calibri"/>
      <family val="2"/>
      <scheme val="minor"/>
    </font>
    <font>
      <sz val="9"/>
      <color indexed="81"/>
      <name val="Tahoma"/>
      <family val="2"/>
    </font>
    <font>
      <b/>
      <sz val="9"/>
      <color indexed="81"/>
      <name val="Tahoma"/>
      <family val="2"/>
    </font>
    <font>
      <sz val="10"/>
      <name val="Calibri"/>
      <family val="2"/>
      <scheme val="minor"/>
    </font>
    <font>
      <b/>
      <sz val="10"/>
      <color rgb="FFFF0000"/>
      <name val="Calibri"/>
      <family val="2"/>
      <scheme val="minor"/>
    </font>
    <font>
      <b/>
      <sz val="10"/>
      <name val="Calibri"/>
      <family val="2"/>
      <scheme val="minor"/>
    </font>
    <font>
      <sz val="10"/>
      <name val="Calibri"/>
      <family val="2"/>
    </font>
    <font>
      <b/>
      <sz val="11"/>
      <name val="Calibri"/>
      <family val="2"/>
      <scheme val="minor"/>
    </font>
    <font>
      <u/>
      <sz val="10"/>
      <name val="Calibri"/>
      <family val="2"/>
      <scheme val="minor"/>
    </font>
    <font>
      <b/>
      <sz val="9"/>
      <color theme="1"/>
      <name val="Calibri"/>
      <family val="2"/>
      <scheme val="minor"/>
    </font>
    <font>
      <b/>
      <sz val="9"/>
      <color indexed="81"/>
      <name val="Arial"/>
      <family val="2"/>
    </font>
    <font>
      <b/>
      <sz val="8"/>
      <color indexed="81"/>
      <name val="Tahoma"/>
      <family val="2"/>
    </font>
    <font>
      <b/>
      <sz val="8"/>
      <color indexed="8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2F2F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4" fillId="0" borderId="0" applyFont="0" applyFill="0" applyBorder="0" applyAlignment="0" applyProtection="0"/>
  </cellStyleXfs>
  <cellXfs count="371">
    <xf numFmtId="0" fontId="0" fillId="0" borderId="0" xfId="0"/>
    <xf numFmtId="0" fontId="0" fillId="0" borderId="0" xfId="0" applyAlignment="1">
      <alignment horizontal="center"/>
    </xf>
    <xf numFmtId="0" fontId="0" fillId="0" borderId="0" xfId="0" applyAlignment="1">
      <alignment horizontal="left" vertical="center"/>
    </xf>
    <xf numFmtId="0" fontId="0" fillId="0" borderId="1" xfId="0" applyBorder="1" applyAlignment="1">
      <alignment horizontal="center"/>
    </xf>
    <xf numFmtId="0" fontId="0" fillId="0" borderId="1" xfId="0" applyBorder="1" applyAlignment="1">
      <alignment vertical="center" wrapText="1"/>
    </xf>
    <xf numFmtId="0" fontId="0" fillId="2" borderId="0" xfId="0" applyFill="1"/>
    <xf numFmtId="0" fontId="1" fillId="6" borderId="2" xfId="0" applyFont="1" applyFill="1" applyBorder="1" applyAlignment="1">
      <alignment horizontal="left" vertical="center"/>
    </xf>
    <xf numFmtId="0" fontId="1" fillId="6" borderId="3" xfId="0" applyFont="1" applyFill="1" applyBorder="1"/>
    <xf numFmtId="0" fontId="0" fillId="0" borderId="1" xfId="0" applyBorder="1" applyAlignment="1">
      <alignment horizontal="left"/>
    </xf>
    <xf numFmtId="0" fontId="0" fillId="0" borderId="1" xfId="0" applyBorder="1"/>
    <xf numFmtId="0" fontId="0" fillId="2" borderId="0" xfId="0" applyFill="1" applyAlignment="1">
      <alignment horizontal="center"/>
    </xf>
    <xf numFmtId="0" fontId="1" fillId="6" borderId="1" xfId="0" applyFont="1" applyFill="1" applyBorder="1" applyAlignment="1">
      <alignment horizontal="center" vertical="center"/>
    </xf>
    <xf numFmtId="0" fontId="1"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1" fillId="8" borderId="1" xfId="0" applyFont="1" applyFill="1" applyBorder="1" applyAlignment="1">
      <alignment vertical="center"/>
    </xf>
    <xf numFmtId="0" fontId="1" fillId="8" borderId="1" xfId="0" applyFont="1" applyFill="1" applyBorder="1" applyAlignment="1">
      <alignment horizontal="left" vertical="center"/>
    </xf>
    <xf numFmtId="0" fontId="1" fillId="8" borderId="1" xfId="0" applyFont="1" applyFill="1" applyBorder="1" applyAlignment="1">
      <alignment vertical="center" wrapText="1"/>
    </xf>
    <xf numFmtId="0" fontId="4" fillId="0" borderId="1" xfId="0" applyFont="1" applyBorder="1" applyAlignment="1">
      <alignment vertical="center" wrapText="1"/>
    </xf>
    <xf numFmtId="0" fontId="5" fillId="6" borderId="2" xfId="0" applyFont="1" applyFill="1" applyBorder="1" applyAlignment="1">
      <alignment horizontal="left" vertical="center"/>
    </xf>
    <xf numFmtId="0" fontId="3" fillId="0" borderId="0" xfId="0" applyFont="1"/>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5" fillId="7" borderId="2" xfId="0" applyFont="1" applyFill="1" applyBorder="1" applyAlignment="1">
      <alignment horizontal="left" vertical="center"/>
    </xf>
    <xf numFmtId="0" fontId="5" fillId="0" borderId="0" xfId="0" applyFont="1"/>
    <xf numFmtId="0" fontId="3"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xf>
    <xf numFmtId="0" fontId="1" fillId="6" borderId="3"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0" borderId="0" xfId="0" applyFont="1" applyAlignment="1">
      <alignment wrapText="1"/>
    </xf>
    <xf numFmtId="0" fontId="3" fillId="0" borderId="3" xfId="0" applyFont="1" applyBorder="1" applyAlignment="1">
      <alignment horizontal="left" vertical="center" wrapText="1"/>
    </xf>
    <xf numFmtId="0" fontId="3" fillId="0" borderId="0" xfId="0" applyFont="1" applyAlignment="1">
      <alignment vertical="center"/>
    </xf>
    <xf numFmtId="0" fontId="3" fillId="2" borderId="7" xfId="0" applyFont="1" applyFill="1" applyBorder="1" applyAlignment="1">
      <alignment horizontal="left" vertical="center"/>
    </xf>
    <xf numFmtId="0" fontId="5" fillId="6" borderId="3" xfId="0" applyFont="1" applyFill="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1" fillId="8" borderId="1" xfId="0" applyFont="1" applyFill="1" applyBorder="1" applyAlignment="1" applyProtection="1">
      <alignment vertical="top" wrapText="1"/>
      <protection locked="0"/>
    </xf>
    <xf numFmtId="0" fontId="2" fillId="0" borderId="1" xfId="0" applyFont="1" applyBorder="1" applyAlignment="1" applyProtection="1">
      <alignment vertical="top" wrapText="1"/>
      <protection locked="0"/>
    </xf>
    <xf numFmtId="0" fontId="5" fillId="7" borderId="1" xfId="0" applyFont="1" applyFill="1" applyBorder="1" applyAlignment="1">
      <alignment horizontal="center" vertical="center"/>
    </xf>
    <xf numFmtId="0" fontId="5" fillId="5" borderId="1" xfId="0" applyFont="1" applyFill="1" applyBorder="1" applyAlignment="1">
      <alignment horizontal="center" vertical="center"/>
    </xf>
    <xf numFmtId="0" fontId="3" fillId="0" borderId="0" xfId="0" applyFont="1" applyAlignment="1">
      <alignment horizontal="center" vertic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0" fillId="2" borderId="0" xfId="0" applyFill="1" applyAlignment="1">
      <alignment horizontal="left"/>
    </xf>
    <xf numFmtId="0" fontId="0" fillId="0" borderId="0" xfId="0" applyAlignment="1">
      <alignment horizontal="left"/>
    </xf>
    <xf numFmtId="0" fontId="5" fillId="5" borderId="1" xfId="0" applyFont="1" applyFill="1" applyBorder="1" applyAlignment="1">
      <alignment horizontal="center"/>
    </xf>
    <xf numFmtId="0" fontId="10" fillId="0" borderId="1" xfId="0" applyFont="1" applyBorder="1" applyAlignment="1">
      <alignment horizontal="center" vertical="center"/>
    </xf>
    <xf numFmtId="0" fontId="3" fillId="2" borderId="1" xfId="0" applyFont="1" applyFill="1" applyBorder="1" applyAlignment="1">
      <alignment vertical="center" wrapText="1"/>
    </xf>
    <xf numFmtId="0" fontId="11" fillId="7" borderId="4" xfId="0" applyFont="1" applyFill="1" applyBorder="1" applyAlignment="1">
      <alignment horizontal="left" vertical="center"/>
    </xf>
    <xf numFmtId="0" fontId="10" fillId="0" borderId="1" xfId="0" applyFont="1" applyBorder="1" applyAlignment="1">
      <alignment horizontal="left" vertical="center" wrapText="1"/>
    </xf>
    <xf numFmtId="0" fontId="3"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0" fillId="0" borderId="1" xfId="0" applyFont="1" applyBorder="1" applyAlignment="1">
      <alignment vertical="center" wrapText="1"/>
    </xf>
    <xf numFmtId="0" fontId="10" fillId="2" borderId="1" xfId="0" applyFont="1" applyFill="1" applyBorder="1" applyAlignment="1">
      <alignment horizontal="center" vertical="center"/>
    </xf>
    <xf numFmtId="0" fontId="10" fillId="0" borderId="5" xfId="0" applyFont="1" applyBorder="1" applyAlignment="1">
      <alignment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vertical="center"/>
    </xf>
    <xf numFmtId="0" fontId="10" fillId="0" borderId="7" xfId="0" applyFont="1" applyBorder="1" applyAlignment="1">
      <alignment vertical="center"/>
    </xf>
    <xf numFmtId="0" fontId="10" fillId="0" borderId="2" xfId="0" applyFont="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wrapText="1"/>
    </xf>
    <xf numFmtId="0" fontId="5" fillId="7" borderId="3" xfId="0" applyFont="1" applyFill="1" applyBorder="1" applyAlignment="1">
      <alignment vertical="center"/>
    </xf>
    <xf numFmtId="0" fontId="5" fillId="0" borderId="0" xfId="0" applyFont="1" applyAlignment="1">
      <alignment vertical="center"/>
    </xf>
    <xf numFmtId="0" fontId="14" fillId="6" borderId="2" xfId="0" applyFont="1" applyFill="1" applyBorder="1" applyAlignment="1">
      <alignment horizontal="left" vertical="center"/>
    </xf>
    <xf numFmtId="0" fontId="14" fillId="6" borderId="3" xfId="0" applyFont="1" applyFill="1" applyBorder="1"/>
    <xf numFmtId="0" fontId="14" fillId="6" borderId="1" xfId="0" applyFont="1" applyFill="1" applyBorder="1" applyAlignment="1">
      <alignment horizontal="center" vertical="center"/>
    </xf>
    <xf numFmtId="0" fontId="12" fillId="7" borderId="11" xfId="0" applyFont="1" applyFill="1" applyBorder="1" applyAlignment="1">
      <alignment horizontal="left" vertical="center"/>
    </xf>
    <xf numFmtId="0" fontId="12" fillId="7" borderId="1" xfId="0" applyFont="1" applyFill="1" applyBorder="1" applyAlignment="1">
      <alignment horizontal="center" vertical="center"/>
    </xf>
    <xf numFmtId="0" fontId="12" fillId="7" borderId="4" xfId="0" applyFont="1" applyFill="1" applyBorder="1" applyAlignment="1">
      <alignment horizontal="left" vertical="center"/>
    </xf>
    <xf numFmtId="0" fontId="10" fillId="0" borderId="4" xfId="0" applyFont="1" applyBorder="1" applyAlignment="1">
      <alignment horizontal="center" vertical="center" wrapText="1"/>
    </xf>
    <xf numFmtId="0" fontId="12" fillId="3" borderId="2" xfId="0" applyFont="1" applyFill="1" applyBorder="1" applyAlignment="1">
      <alignment horizontal="left" vertical="center"/>
    </xf>
    <xf numFmtId="0" fontId="12" fillId="3" borderId="4" xfId="0" applyFont="1" applyFill="1" applyBorder="1" applyAlignment="1">
      <alignment horizontal="left" vertical="center"/>
    </xf>
    <xf numFmtId="0" fontId="10" fillId="0" borderId="0" xfId="0" applyFont="1" applyAlignment="1">
      <alignment horizontal="left" vertical="center"/>
    </xf>
    <xf numFmtId="0" fontId="10" fillId="2" borderId="1" xfId="0" applyFont="1" applyFill="1" applyBorder="1" applyAlignment="1">
      <alignment vertical="center"/>
    </xf>
    <xf numFmtId="0" fontId="10" fillId="0" borderId="8" xfId="0" applyFont="1" applyBorder="1" applyAlignment="1">
      <alignment horizontal="left" wrapText="1"/>
    </xf>
    <xf numFmtId="0" fontId="10" fillId="2" borderId="1" xfId="0" applyFont="1" applyFill="1" applyBorder="1" applyAlignment="1">
      <alignment horizontal="left" vertical="center"/>
    </xf>
    <xf numFmtId="0" fontId="10" fillId="2" borderId="3" xfId="0" applyFont="1" applyFill="1" applyBorder="1" applyAlignment="1">
      <alignment horizontal="left" vertical="center" wrapText="1"/>
    </xf>
    <xf numFmtId="0" fontId="12" fillId="6" borderId="10" xfId="0" applyFont="1" applyFill="1" applyBorder="1" applyAlignment="1">
      <alignment horizontal="center" vertical="center"/>
    </xf>
    <xf numFmtId="0" fontId="12" fillId="11" borderId="2" xfId="0" applyFont="1" applyFill="1" applyBorder="1" applyAlignment="1">
      <alignment horizontal="left" vertical="center"/>
    </xf>
    <xf numFmtId="0" fontId="10" fillId="11" borderId="3" xfId="0" applyFont="1" applyFill="1" applyBorder="1" applyAlignment="1">
      <alignment vertical="center"/>
    </xf>
    <xf numFmtId="0" fontId="10" fillId="11" borderId="3" xfId="0" applyFont="1" applyFill="1" applyBorder="1" applyAlignment="1">
      <alignment vertical="center" wrapText="1"/>
    </xf>
    <xf numFmtId="0" fontId="10" fillId="11" borderId="3" xfId="0" applyFont="1" applyFill="1" applyBorder="1" applyAlignment="1">
      <alignment horizontal="center" vertical="center"/>
    </xf>
    <xf numFmtId="0" fontId="10" fillId="11" borderId="4"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1" xfId="0" applyFont="1" applyFill="1" applyBorder="1" applyAlignment="1" applyProtection="1">
      <alignment horizontal="center" vertical="center"/>
      <protection locked="0"/>
    </xf>
    <xf numFmtId="0" fontId="12" fillId="3" borderId="12" xfId="0" applyFont="1" applyFill="1" applyBorder="1" applyAlignment="1">
      <alignment horizontal="left" vertical="center"/>
    </xf>
    <xf numFmtId="0" fontId="10" fillId="3" borderId="12" xfId="0" applyFont="1" applyFill="1" applyBorder="1" applyAlignment="1">
      <alignment vertical="center"/>
    </xf>
    <xf numFmtId="0" fontId="10" fillId="3" borderId="8" xfId="0" applyFont="1" applyFill="1" applyBorder="1" applyAlignment="1">
      <alignment vertical="center"/>
    </xf>
    <xf numFmtId="0" fontId="12" fillId="3" borderId="3" xfId="0" applyFont="1" applyFill="1" applyBorder="1" applyAlignment="1">
      <alignment vertical="center"/>
    </xf>
    <xf numFmtId="0" fontId="5" fillId="4" borderId="1" xfId="0" applyFont="1" applyFill="1" applyBorder="1" applyAlignment="1">
      <alignment horizontal="center"/>
    </xf>
    <xf numFmtId="0" fontId="5" fillId="4" borderId="1" xfId="0" applyFont="1" applyFill="1" applyBorder="1" applyAlignment="1">
      <alignment horizontal="center" vertical="center"/>
    </xf>
    <xf numFmtId="0" fontId="3" fillId="11" borderId="3" xfId="0" applyFont="1" applyFill="1" applyBorder="1" applyAlignment="1">
      <alignment horizontal="center" vertical="center"/>
    </xf>
    <xf numFmtId="0" fontId="12" fillId="7" borderId="9" xfId="0" applyFont="1" applyFill="1" applyBorder="1" applyAlignment="1">
      <alignment horizontal="left" vertical="center"/>
    </xf>
    <xf numFmtId="0" fontId="12" fillId="7" borderId="5" xfId="0" applyFont="1" applyFill="1" applyBorder="1" applyAlignment="1">
      <alignment horizontal="center" vertical="center"/>
    </xf>
    <xf numFmtId="0" fontId="12" fillId="7" borderId="5" xfId="0" applyFont="1" applyFill="1" applyBorder="1" applyAlignment="1" applyProtection="1">
      <alignment horizontal="center" vertical="center"/>
      <protection locked="0"/>
    </xf>
    <xf numFmtId="0" fontId="10" fillId="7" borderId="5" xfId="0" applyFont="1" applyFill="1" applyBorder="1" applyAlignment="1">
      <alignment horizontal="left" vertical="center"/>
    </xf>
    <xf numFmtId="0" fontId="12" fillId="7" borderId="12" xfId="0" applyFont="1" applyFill="1" applyBorder="1" applyAlignment="1">
      <alignment horizontal="left" vertical="center"/>
    </xf>
    <xf numFmtId="0" fontId="10" fillId="7" borderId="12" xfId="0" applyFont="1" applyFill="1" applyBorder="1" applyAlignment="1">
      <alignment vertical="center"/>
    </xf>
    <xf numFmtId="0" fontId="12" fillId="7" borderId="2" xfId="0" applyFont="1" applyFill="1" applyBorder="1" applyAlignment="1">
      <alignment horizontal="left" vertical="center"/>
    </xf>
    <xf numFmtId="0" fontId="12" fillId="7" borderId="8" xfId="0" applyFont="1" applyFill="1" applyBorder="1" applyAlignment="1">
      <alignment vertical="center"/>
    </xf>
    <xf numFmtId="0" fontId="10" fillId="7" borderId="3" xfId="0" applyFont="1" applyFill="1" applyBorder="1" applyAlignment="1">
      <alignment vertical="center"/>
    </xf>
    <xf numFmtId="0" fontId="12" fillId="7" borderId="1" xfId="0" applyFont="1" applyFill="1" applyBorder="1" applyAlignment="1" applyProtection="1">
      <alignment horizontal="center" vertical="center"/>
      <protection locked="0"/>
    </xf>
    <xf numFmtId="0" fontId="10" fillId="7" borderId="4" xfId="0" applyFont="1" applyFill="1" applyBorder="1" applyAlignment="1">
      <alignment horizontal="left" vertical="center"/>
    </xf>
    <xf numFmtId="0" fontId="5" fillId="6" borderId="10" xfId="0" applyFont="1" applyFill="1" applyBorder="1" applyAlignment="1">
      <alignment horizontal="center" vertical="center"/>
    </xf>
    <xf numFmtId="0" fontId="5" fillId="7" borderId="11" xfId="0" applyFont="1" applyFill="1" applyBorder="1" applyAlignment="1">
      <alignment horizontal="left" vertical="center"/>
    </xf>
    <xf numFmtId="0" fontId="5" fillId="7" borderId="4" xfId="0" applyFont="1" applyFill="1" applyBorder="1" applyAlignment="1">
      <alignment horizontal="left" vertical="center"/>
    </xf>
    <xf numFmtId="0" fontId="5" fillId="7" borderId="5" xfId="0" applyFont="1" applyFill="1" applyBorder="1" applyAlignment="1">
      <alignment horizontal="center" vertical="center"/>
    </xf>
    <xf numFmtId="0" fontId="5" fillId="7" borderId="5" xfId="0" applyFont="1" applyFill="1" applyBorder="1" applyAlignment="1" applyProtection="1">
      <alignment horizontal="center" vertical="center"/>
      <protection locked="0"/>
    </xf>
    <xf numFmtId="0" fontId="5" fillId="7" borderId="12" xfId="0" applyFont="1" applyFill="1" applyBorder="1" applyAlignment="1">
      <alignment horizontal="left" vertical="center"/>
    </xf>
    <xf numFmtId="0" fontId="3" fillId="7" borderId="12" xfId="0" applyFont="1" applyFill="1" applyBorder="1" applyAlignment="1">
      <alignment vertical="center"/>
    </xf>
    <xf numFmtId="0" fontId="5" fillId="7" borderId="3" xfId="0" applyFont="1" applyFill="1" applyBorder="1" applyAlignment="1">
      <alignment horizontal="left" vertical="center"/>
    </xf>
    <xf numFmtId="0" fontId="3" fillId="7" borderId="3" xfId="0" applyFont="1" applyFill="1" applyBorder="1" applyAlignment="1">
      <alignment vertical="center"/>
    </xf>
    <xf numFmtId="0" fontId="5" fillId="7" borderId="8" xfId="0" applyFont="1" applyFill="1" applyBorder="1" applyAlignment="1">
      <alignment vertical="center"/>
    </xf>
    <xf numFmtId="0" fontId="3" fillId="7" borderId="10" xfId="0" applyFont="1" applyFill="1" applyBorder="1" applyAlignment="1">
      <alignment vertical="center"/>
    </xf>
    <xf numFmtId="0" fontId="1" fillId="11" borderId="2" xfId="0" applyFont="1" applyFill="1" applyBorder="1" applyAlignment="1">
      <alignment horizontal="left" vertical="center"/>
    </xf>
    <xf numFmtId="0" fontId="0" fillId="11" borderId="3" xfId="0" applyFill="1" applyBorder="1" applyAlignment="1">
      <alignment vertical="center" wrapText="1"/>
    </xf>
    <xf numFmtId="0" fontId="0" fillId="11" borderId="3" xfId="0" applyFill="1" applyBorder="1" applyAlignment="1">
      <alignment horizontal="center" vertical="center"/>
    </xf>
    <xf numFmtId="0" fontId="0" fillId="11" borderId="4" xfId="0" applyFill="1" applyBorder="1" applyAlignment="1">
      <alignment horizontal="left" vertical="center"/>
    </xf>
    <xf numFmtId="0" fontId="5" fillId="7" borderId="1" xfId="0" applyFont="1" applyFill="1" applyBorder="1" applyAlignment="1" applyProtection="1">
      <alignment horizontal="center" vertical="center"/>
      <protection locked="0"/>
    </xf>
    <xf numFmtId="0" fontId="3" fillId="7" borderId="4" xfId="0" applyFont="1" applyFill="1" applyBorder="1" applyAlignment="1">
      <alignment horizontal="left" vertical="center"/>
    </xf>
    <xf numFmtId="0" fontId="5" fillId="11" borderId="9" xfId="0" applyFont="1" applyFill="1" applyBorder="1" applyAlignment="1">
      <alignment horizontal="left" vertical="center"/>
    </xf>
    <xf numFmtId="0" fontId="3" fillId="11" borderId="8" xfId="0" applyFont="1" applyFill="1" applyBorder="1" applyAlignment="1">
      <alignment vertical="center" wrapText="1"/>
    </xf>
    <xf numFmtId="0" fontId="3" fillId="11" borderId="8" xfId="0" applyFont="1" applyFill="1" applyBorder="1" applyAlignment="1">
      <alignment horizontal="center" vertical="center"/>
    </xf>
    <xf numFmtId="0" fontId="3" fillId="11" borderId="4" xfId="0" applyFont="1" applyFill="1" applyBorder="1" applyAlignment="1">
      <alignment horizontal="left" vertical="center" wrapText="1"/>
    </xf>
    <xf numFmtId="0" fontId="1" fillId="9" borderId="1" xfId="0" applyFont="1" applyFill="1" applyBorder="1" applyAlignment="1">
      <alignment horizontal="center"/>
    </xf>
    <xf numFmtId="0" fontId="1" fillId="10" borderId="1" xfId="0" applyFont="1" applyFill="1" applyBorder="1" applyAlignment="1">
      <alignment horizontal="center"/>
    </xf>
    <xf numFmtId="10" fontId="1" fillId="10" borderId="1" xfId="1" applyNumberFormat="1" applyFont="1" applyFill="1" applyBorder="1" applyAlignment="1">
      <alignment horizontal="center"/>
    </xf>
    <xf numFmtId="0" fontId="1" fillId="3" borderId="1" xfId="0" applyFont="1" applyFill="1" applyBorder="1" applyAlignment="1">
      <alignment horizontal="left" vertical="center"/>
    </xf>
    <xf numFmtId="0" fontId="1" fillId="3" borderId="1" xfId="0" applyFont="1" applyFill="1" applyBorder="1" applyAlignment="1">
      <alignment vertical="center"/>
    </xf>
    <xf numFmtId="0" fontId="1" fillId="10" borderId="1"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9" borderId="4"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3" fillId="11" borderId="0" xfId="0" applyFont="1" applyFill="1" applyAlignment="1">
      <alignment vertical="center"/>
    </xf>
    <xf numFmtId="0" fontId="3" fillId="11" borderId="10" xfId="0" applyFont="1" applyFill="1" applyBorder="1" applyAlignment="1">
      <alignment horizontal="left" vertical="center"/>
    </xf>
    <xf numFmtId="0" fontId="5" fillId="7" borderId="5" xfId="0" applyFont="1" applyFill="1" applyBorder="1" applyAlignment="1">
      <alignment horizontal="left" vertical="center"/>
    </xf>
    <xf numFmtId="0" fontId="5" fillId="7" borderId="7" xfId="0" applyFont="1" applyFill="1" applyBorder="1" applyAlignment="1">
      <alignment horizontal="left" vertical="center"/>
    </xf>
    <xf numFmtId="0" fontId="5" fillId="7" borderId="9" xfId="0" applyFont="1" applyFill="1" applyBorder="1" applyAlignment="1">
      <alignment vertical="center"/>
    </xf>
    <xf numFmtId="0" fontId="3" fillId="7" borderId="11" xfId="0" applyFont="1" applyFill="1" applyBorder="1" applyAlignment="1">
      <alignment vertical="center"/>
    </xf>
    <xf numFmtId="0" fontId="3" fillId="7" borderId="13" xfId="0" applyFont="1" applyFill="1" applyBorder="1" applyAlignment="1">
      <alignment vertical="center"/>
    </xf>
    <xf numFmtId="0" fontId="5" fillId="7" borderId="7" xfId="0" applyFont="1" applyFill="1" applyBorder="1" applyAlignment="1">
      <alignment horizontal="center" vertical="center"/>
    </xf>
    <xf numFmtId="0" fontId="5" fillId="7" borderId="7"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3" fillId="7" borderId="10" xfId="0" applyFont="1" applyFill="1" applyBorder="1" applyAlignment="1">
      <alignment horizontal="left" vertical="center"/>
    </xf>
    <xf numFmtId="0" fontId="5" fillId="7" borderId="11" xfId="0" applyFont="1" applyFill="1" applyBorder="1" applyAlignment="1" applyProtection="1">
      <alignment horizontal="center" vertical="center"/>
      <protection locked="0"/>
    </xf>
    <xf numFmtId="0" fontId="3" fillId="7" borderId="13" xfId="0" applyFont="1" applyFill="1" applyBorder="1" applyAlignment="1">
      <alignment horizontal="left" vertical="center"/>
    </xf>
    <xf numFmtId="0" fontId="3" fillId="12" borderId="5" xfId="0" applyFont="1" applyFill="1" applyBorder="1" applyAlignment="1" applyProtection="1">
      <alignment horizontal="center" vertical="center"/>
      <protection locked="0"/>
    </xf>
    <xf numFmtId="0" fontId="5" fillId="11" borderId="2" xfId="0" applyFont="1" applyFill="1" applyBorder="1" applyAlignment="1">
      <alignment horizontal="left" vertical="center"/>
    </xf>
    <xf numFmtId="0" fontId="5" fillId="11" borderId="1" xfId="0" applyFont="1" applyFill="1" applyBorder="1" applyAlignment="1">
      <alignment horizontal="center" vertical="center"/>
    </xf>
    <xf numFmtId="0" fontId="5" fillId="11" borderId="10" xfId="0" applyFont="1" applyFill="1" applyBorder="1" applyAlignment="1">
      <alignment horizontal="center" vertical="center"/>
    </xf>
    <xf numFmtId="0" fontId="5" fillId="11" borderId="5" xfId="0" applyFont="1" applyFill="1" applyBorder="1" applyAlignment="1">
      <alignment vertical="center" wrapText="1"/>
    </xf>
    <xf numFmtId="0" fontId="1" fillId="12" borderId="1" xfId="0" applyFont="1" applyFill="1" applyBorder="1" applyAlignment="1">
      <alignment horizontal="left"/>
    </xf>
    <xf numFmtId="0" fontId="1" fillId="12" borderId="1" xfId="0" applyFont="1" applyFill="1" applyBorder="1"/>
    <xf numFmtId="0" fontId="1" fillId="12" borderId="1" xfId="0" applyFont="1" applyFill="1" applyBorder="1" applyAlignment="1">
      <alignment horizontal="center"/>
    </xf>
    <xf numFmtId="0" fontId="1" fillId="12" borderId="1" xfId="0" applyFont="1" applyFill="1" applyBorder="1" applyAlignment="1">
      <alignment horizontal="center" vertical="center"/>
    </xf>
    <xf numFmtId="0" fontId="1" fillId="12" borderId="8" xfId="0" applyFont="1" applyFill="1" applyBorder="1" applyAlignment="1">
      <alignment vertical="center"/>
    </xf>
    <xf numFmtId="0" fontId="0" fillId="12" borderId="9" xfId="0" applyFill="1" applyBorder="1" applyAlignment="1">
      <alignment horizontal="left"/>
    </xf>
    <xf numFmtId="0" fontId="1" fillId="12" borderId="10" xfId="0" applyFont="1" applyFill="1" applyBorder="1" applyAlignment="1">
      <alignment horizontal="right"/>
    </xf>
    <xf numFmtId="0" fontId="0" fillId="12" borderId="11" xfId="0" applyFill="1" applyBorder="1" applyAlignment="1">
      <alignment horizontal="left"/>
    </xf>
    <xf numFmtId="0" fontId="0" fillId="12" borderId="2" xfId="0" applyFill="1" applyBorder="1" applyAlignment="1">
      <alignment horizontal="left"/>
    </xf>
    <xf numFmtId="0" fontId="1" fillId="12" borderId="3" xfId="0" applyFont="1" applyFill="1" applyBorder="1" applyAlignment="1">
      <alignment horizontal="right"/>
    </xf>
    <xf numFmtId="0" fontId="1" fillId="12" borderId="12" xfId="0" applyFont="1" applyFill="1" applyBorder="1" applyAlignment="1">
      <alignment horizontal="right"/>
    </xf>
    <xf numFmtId="10" fontId="1" fillId="9" borderId="4" xfId="1" applyNumberFormat="1" applyFont="1" applyFill="1" applyBorder="1" applyAlignment="1">
      <alignment horizontal="center"/>
    </xf>
    <xf numFmtId="0" fontId="1" fillId="12" borderId="10" xfId="0" applyFont="1" applyFill="1" applyBorder="1" applyAlignment="1">
      <alignment horizontal="center"/>
    </xf>
    <xf numFmtId="0" fontId="0" fillId="12" borderId="5" xfId="0" applyFill="1" applyBorder="1" applyAlignment="1">
      <alignment horizontal="center"/>
    </xf>
    <xf numFmtId="0" fontId="0" fillId="12" borderId="7" xfId="0" applyFill="1" applyBorder="1" applyAlignment="1">
      <alignment horizontal="center"/>
    </xf>
    <xf numFmtId="0" fontId="1" fillId="12" borderId="1" xfId="0" applyFont="1" applyFill="1" applyBorder="1" applyAlignment="1">
      <alignment horizontal="left" vertical="center"/>
    </xf>
    <xf numFmtId="0" fontId="10" fillId="0" borderId="7" xfId="0" applyFont="1" applyBorder="1" applyAlignment="1">
      <alignment vertical="center" wrapText="1"/>
    </xf>
    <xf numFmtId="0" fontId="10" fillId="0" borderId="1"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horizontal="center" vertical="center" wrapText="1"/>
    </xf>
    <xf numFmtId="0" fontId="3" fillId="2" borderId="1" xfId="0" applyFont="1" applyFill="1" applyBorder="1" applyAlignment="1">
      <alignment horizontal="left" vertical="center"/>
    </xf>
    <xf numFmtId="0" fontId="5" fillId="6" borderId="1" xfId="0" applyFont="1" applyFill="1" applyBorder="1" applyAlignment="1">
      <alignment vertical="center"/>
    </xf>
    <xf numFmtId="0" fontId="5" fillId="7" borderId="4" xfId="0" applyFont="1" applyFill="1" applyBorder="1" applyAlignment="1">
      <alignment horizontal="center" vertical="center"/>
    </xf>
    <xf numFmtId="0" fontId="5" fillId="3" borderId="4" xfId="0" applyFont="1" applyFill="1" applyBorder="1" applyAlignment="1">
      <alignment horizontal="center" vertical="center"/>
    </xf>
    <xf numFmtId="0" fontId="5" fillId="7" borderId="1" xfId="0" applyFont="1" applyFill="1" applyBorder="1" applyAlignment="1">
      <alignment horizontal="left" vertical="center"/>
    </xf>
    <xf numFmtId="0" fontId="3" fillId="7" borderId="1" xfId="0" applyFont="1" applyFill="1" applyBorder="1" applyAlignment="1">
      <alignment vertical="center"/>
    </xf>
    <xf numFmtId="0" fontId="5" fillId="3" borderId="1" xfId="0" applyFont="1" applyFill="1" applyBorder="1" applyAlignment="1">
      <alignment horizontal="left" vertical="center"/>
    </xf>
    <xf numFmtId="0" fontId="5" fillId="11" borderId="1" xfId="0" applyFont="1" applyFill="1" applyBorder="1" applyAlignment="1">
      <alignment horizontal="left" vertical="center"/>
    </xf>
    <xf numFmtId="0" fontId="3" fillId="11" borderId="1" xfId="0" applyFont="1" applyFill="1" applyBorder="1" applyAlignment="1">
      <alignment horizontal="center" vertical="center"/>
    </xf>
    <xf numFmtId="0" fontId="12" fillId="2" borderId="5" xfId="0" applyFont="1" applyFill="1" applyBorder="1" applyAlignment="1" applyProtection="1">
      <alignment vertical="center" wrapText="1"/>
      <protection locked="0"/>
    </xf>
    <xf numFmtId="0" fontId="10" fillId="0" borderId="5" xfId="0" applyFont="1" applyBorder="1" applyAlignment="1">
      <alignment horizontal="center" vertical="center"/>
    </xf>
    <xf numFmtId="0" fontId="3" fillId="11" borderId="5" xfId="0" applyFont="1" applyFill="1" applyBorder="1" applyAlignment="1">
      <alignment vertical="center"/>
    </xf>
    <xf numFmtId="0" fontId="3" fillId="11" borderId="5" xfId="0" applyFont="1" applyFill="1" applyBorder="1" applyAlignment="1">
      <alignment vertical="center" wrapText="1"/>
    </xf>
    <xf numFmtId="0" fontId="10" fillId="3" borderId="10" xfId="0" applyFont="1" applyFill="1" applyBorder="1" applyAlignment="1">
      <alignment horizontal="left" vertical="center"/>
    </xf>
    <xf numFmtId="0" fontId="12" fillId="3" borderId="10" xfId="0" applyFont="1" applyFill="1" applyBorder="1" applyAlignment="1">
      <alignment horizontal="left" vertical="center"/>
    </xf>
    <xf numFmtId="0" fontId="5" fillId="7" borderId="10" xfId="0" applyFont="1" applyFill="1" applyBorder="1" applyAlignment="1">
      <alignment horizontal="left" vertical="center"/>
    </xf>
    <xf numFmtId="0" fontId="12" fillId="0" borderId="1" xfId="0" applyFont="1" applyBorder="1" applyAlignment="1">
      <alignment horizontal="center" vertical="center"/>
    </xf>
    <xf numFmtId="0" fontId="12" fillId="0" borderId="5" xfId="0" applyFont="1" applyBorder="1" applyAlignment="1" applyProtection="1">
      <alignment vertical="center"/>
      <protection locked="0"/>
    </xf>
    <xf numFmtId="0" fontId="10" fillId="12" borderId="7" xfId="0" applyFont="1" applyFill="1" applyBorder="1" applyAlignment="1" applyProtection="1">
      <alignment horizontal="center" vertical="center"/>
      <protection locked="0"/>
    </xf>
    <xf numFmtId="0" fontId="10" fillId="12" borderId="1" xfId="0" applyFont="1" applyFill="1" applyBorder="1" applyAlignment="1" applyProtection="1">
      <alignment horizontal="center" vertical="center"/>
      <protection locked="0"/>
    </xf>
    <xf numFmtId="0" fontId="3" fillId="3" borderId="1" xfId="0" applyFont="1" applyFill="1" applyBorder="1" applyAlignment="1">
      <alignment vertical="center"/>
    </xf>
    <xf numFmtId="0" fontId="10" fillId="0" borderId="13" xfId="0" applyFont="1" applyBorder="1" applyAlignment="1">
      <alignment horizontal="left" vertical="center" wrapText="1"/>
    </xf>
    <xf numFmtId="0" fontId="12" fillId="2" borderId="5"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12" borderId="13" xfId="0" applyFont="1" applyFill="1" applyBorder="1" applyAlignment="1">
      <alignment horizontal="center" vertical="center"/>
    </xf>
    <xf numFmtId="0" fontId="10" fillId="12" borderId="7" xfId="0" applyFont="1" applyFill="1" applyBorder="1" applyAlignment="1">
      <alignment horizontal="center" vertical="center"/>
    </xf>
    <xf numFmtId="0" fontId="5" fillId="4" borderId="1" xfId="0" applyFont="1" applyFill="1" applyBorder="1" applyAlignment="1">
      <alignment horizontal="right"/>
    </xf>
    <xf numFmtId="0" fontId="5" fillId="5" borderId="1" xfId="0" applyFont="1" applyFill="1" applyBorder="1" applyAlignment="1">
      <alignment horizontal="right"/>
    </xf>
    <xf numFmtId="0" fontId="5" fillId="5" borderId="2" xfId="0" applyFont="1" applyFill="1" applyBorder="1" applyAlignment="1">
      <alignment horizontal="right"/>
    </xf>
    <xf numFmtId="0" fontId="5" fillId="0" borderId="1" xfId="0" applyFont="1" applyBorder="1" applyAlignment="1">
      <alignment horizontal="left" vertical="center"/>
    </xf>
    <xf numFmtId="0" fontId="3" fillId="0" borderId="14" xfId="0" applyFont="1" applyBorder="1" applyAlignment="1">
      <alignment horizontal="left" vertical="center"/>
    </xf>
    <xf numFmtId="0" fontId="14" fillId="6" borderId="5" xfId="0" applyFont="1" applyFill="1" applyBorder="1" applyAlignment="1">
      <alignment horizontal="center" vertical="center"/>
    </xf>
    <xf numFmtId="0" fontId="1" fillId="6" borderId="5" xfId="0" applyFont="1" applyFill="1" applyBorder="1" applyAlignment="1">
      <alignment horizontal="center" vertical="center"/>
    </xf>
    <xf numFmtId="0" fontId="16" fillId="0" borderId="1" xfId="0" applyFont="1" applyBorder="1" applyAlignment="1" applyProtection="1">
      <alignment horizontal="left" vertical="top"/>
      <protection locked="0"/>
    </xf>
    <xf numFmtId="0" fontId="1" fillId="0" borderId="8" xfId="0" applyFont="1" applyBorder="1" applyAlignment="1">
      <alignment horizontal="right"/>
    </xf>
    <xf numFmtId="0" fontId="1" fillId="0" borderId="1" xfId="0" applyFont="1"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3" fillId="12" borderId="7" xfId="0" applyFont="1" applyFill="1" applyBorder="1" applyAlignment="1" applyProtection="1">
      <alignment horizontal="center" vertical="center"/>
      <protection locked="0"/>
    </xf>
    <xf numFmtId="0" fontId="7" fillId="0" borderId="7" xfId="0" applyFont="1" applyBorder="1" applyAlignment="1" applyProtection="1">
      <alignment horizontal="left" vertical="center"/>
      <protection locked="0"/>
    </xf>
    <xf numFmtId="0" fontId="10" fillId="12" borderId="1" xfId="0" applyFont="1" applyFill="1" applyBorder="1" applyAlignment="1" applyProtection="1">
      <alignment horizontal="center" vertical="center"/>
      <protection locked="0"/>
    </xf>
    <xf numFmtId="0" fontId="10" fillId="0" borderId="7"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12" borderId="6" xfId="0" applyFont="1" applyFill="1" applyBorder="1" applyAlignment="1" applyProtection="1">
      <alignment horizontal="left" vertical="center"/>
      <protection locked="0"/>
    </xf>
    <xf numFmtId="0" fontId="10" fillId="12" borderId="7"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0" fillId="0" borderId="1" xfId="0" applyFont="1" applyBorder="1" applyAlignment="1">
      <alignment horizontal="center" wrapText="1"/>
    </xf>
    <xf numFmtId="0" fontId="10" fillId="0" borderId="1" xfId="0" applyFont="1" applyBorder="1" applyAlignment="1">
      <alignment horizontal="center"/>
    </xf>
    <xf numFmtId="0" fontId="10" fillId="0" borderId="5" xfId="0" applyFont="1" applyBorder="1" applyAlignment="1">
      <alignment horizontal="center"/>
    </xf>
    <xf numFmtId="0" fontId="10" fillId="0" borderId="1" xfId="0" applyFont="1" applyBorder="1" applyAlignment="1">
      <alignment horizontal="left" vertical="center" wrapText="1"/>
    </xf>
    <xf numFmtId="0" fontId="10" fillId="12" borderId="9" xfId="0" applyFont="1" applyFill="1" applyBorder="1" applyAlignment="1" applyProtection="1">
      <alignment horizontal="center" vertical="center"/>
      <protection locked="0"/>
    </xf>
    <xf numFmtId="0" fontId="10" fillId="12" borderId="14" xfId="0" applyFont="1" applyFill="1" applyBorder="1" applyAlignment="1" applyProtection="1">
      <alignment horizontal="center" vertical="center"/>
      <protection locked="0"/>
    </xf>
    <xf numFmtId="0" fontId="10" fillId="12" borderId="11" xfId="0" applyFont="1" applyFill="1" applyBorder="1" applyAlignment="1" applyProtection="1">
      <alignment horizontal="center" vertical="center"/>
      <protection locked="0"/>
    </xf>
    <xf numFmtId="0" fontId="12" fillId="0" borderId="2" xfId="0" applyFont="1" applyBorder="1" applyAlignment="1">
      <alignment horizontal="left" vertical="center"/>
    </xf>
    <xf numFmtId="0" fontId="10" fillId="12" borderId="2" xfId="0" applyFont="1" applyFill="1" applyBorder="1" applyAlignment="1" applyProtection="1">
      <alignment horizontal="center" vertical="center"/>
      <protection locked="0"/>
    </xf>
    <xf numFmtId="0" fontId="12"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6" xfId="0" applyFont="1" applyBorder="1" applyAlignment="1" applyProtection="1">
      <alignment horizontal="left" vertical="center"/>
      <protection locked="0"/>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0" fillId="0" borderId="10" xfId="0" applyFont="1" applyBorder="1" applyAlignment="1" applyProtection="1">
      <alignment horizontal="left" vertical="center"/>
      <protection locked="0"/>
    </xf>
    <xf numFmtId="0" fontId="10" fillId="12" borderId="6" xfId="0" applyFont="1" applyFill="1" applyBorder="1" applyAlignment="1" applyProtection="1">
      <alignment horizontal="center" vertical="center"/>
      <protection locked="0"/>
    </xf>
    <xf numFmtId="0" fontId="10"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0" fillId="12" borderId="5" xfId="0" applyFont="1" applyFill="1" applyBorder="1" applyAlignment="1" applyProtection="1">
      <alignment horizontal="center" vertical="center"/>
      <protection locked="0"/>
    </xf>
    <xf numFmtId="0" fontId="10" fillId="12" borderId="7" xfId="0" applyFont="1" applyFill="1" applyBorder="1" applyAlignment="1" applyProtection="1">
      <alignment horizontal="center" vertical="center"/>
      <protection locked="0"/>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5"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2" borderId="9"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1" xfId="0" applyFont="1" applyFill="1" applyBorder="1" applyAlignment="1">
      <alignment horizontal="left" vertical="center"/>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2" fillId="0" borderId="7" xfId="0" applyFont="1" applyBorder="1" applyAlignment="1">
      <alignment horizontal="left" vertical="center"/>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2" fillId="0" borderId="1" xfId="0" applyFont="1" applyBorder="1" applyAlignment="1">
      <alignment horizontal="center" vertical="center"/>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3" fillId="12" borderId="6" xfId="0" applyFont="1" applyFill="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3" fillId="12" borderId="5" xfId="0" applyFont="1" applyFill="1" applyBorder="1" applyAlignment="1" applyProtection="1">
      <alignment horizontal="center" vertical="center"/>
      <protection locked="0"/>
    </xf>
    <xf numFmtId="0" fontId="3" fillId="12" borderId="7" xfId="0" applyFont="1" applyFill="1" applyBorder="1" applyAlignment="1" applyProtection="1">
      <alignment horizontal="center" vertical="center"/>
      <protection locked="0"/>
    </xf>
    <xf numFmtId="0" fontId="7" fillId="0" borderId="7" xfId="0" applyFont="1" applyBorder="1" applyAlignment="1" applyProtection="1">
      <alignment horizontal="left" vertical="center" wrapText="1"/>
      <protection locked="0"/>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3" fillId="12" borderId="1" xfId="0" applyFont="1" applyFill="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2" borderId="9" xfId="0" applyFont="1" applyFill="1" applyBorder="1" applyAlignment="1">
      <alignment horizontal="left" vertical="center"/>
    </xf>
    <xf numFmtId="0" fontId="5" fillId="2" borderId="14" xfId="0" applyFont="1" applyFill="1" applyBorder="1" applyAlignment="1">
      <alignment horizontal="left" vertical="center"/>
    </xf>
    <xf numFmtId="0" fontId="5" fillId="2" borderId="11" xfId="0" applyFont="1" applyFill="1" applyBorder="1" applyAlignment="1">
      <alignment horizontal="left" vertical="center"/>
    </xf>
    <xf numFmtId="0" fontId="3" fillId="0" borderId="1" xfId="0" applyFont="1" applyBorder="1" applyAlignment="1">
      <alignment horizontal="left" vertical="center" wrapText="1"/>
    </xf>
    <xf numFmtId="0" fontId="5" fillId="2" borderId="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12" fillId="2" borderId="9"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5" fillId="2" borderId="1" xfId="0" applyFont="1" applyFill="1" applyBorder="1" applyAlignment="1">
      <alignment horizontal="left" vertical="center"/>
    </xf>
    <xf numFmtId="0" fontId="7" fillId="2" borderId="1" xfId="0" applyFont="1" applyFill="1" applyBorder="1" applyAlignment="1" applyProtection="1">
      <alignment horizontal="left" vertical="center"/>
      <protection locked="0"/>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3" fillId="0" borderId="1" xfId="0" applyFont="1" applyBorder="1" applyAlignment="1">
      <alignment horizontal="center" vertical="center"/>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5" fillId="0" borderId="2" xfId="0" applyFont="1" applyBorder="1" applyAlignment="1">
      <alignment horizontal="left" vertical="center"/>
    </xf>
    <xf numFmtId="0" fontId="5" fillId="0" borderId="9" xfId="0" applyFont="1" applyBorder="1" applyAlignment="1">
      <alignment horizontal="left" vertical="center"/>
    </xf>
    <xf numFmtId="0" fontId="3" fillId="0" borderId="1" xfId="0" applyFont="1" applyBorder="1" applyAlignment="1">
      <alignment horizontal="center" vertical="center" wrapText="1"/>
    </xf>
    <xf numFmtId="0" fontId="3" fillId="12" borderId="9" xfId="0" applyFont="1" applyFill="1" applyBorder="1" applyAlignment="1" applyProtection="1">
      <alignment horizontal="center" vertical="center"/>
      <protection locked="0"/>
    </xf>
    <xf numFmtId="0" fontId="3" fillId="12" borderId="14" xfId="0" applyFont="1" applyFill="1" applyBorder="1" applyAlignment="1" applyProtection="1">
      <alignment horizontal="center" vertical="center"/>
      <protection locked="0"/>
    </xf>
    <xf numFmtId="0" fontId="3" fillId="12" borderId="11" xfId="0" applyFont="1" applyFill="1" applyBorder="1" applyAlignment="1" applyProtection="1">
      <alignment horizontal="center" vertical="center"/>
      <protection locked="0"/>
    </xf>
    <xf numFmtId="0" fontId="10" fillId="12" borderId="10" xfId="0" applyFont="1" applyFill="1" applyBorder="1" applyAlignment="1" applyProtection="1">
      <alignment horizontal="center" vertical="center"/>
      <protection locked="0"/>
    </xf>
    <xf numFmtId="0" fontId="10" fillId="12" borderId="15" xfId="0" applyFont="1" applyFill="1" applyBorder="1" applyAlignment="1" applyProtection="1">
      <alignment horizontal="center" vertical="center"/>
      <protection locked="0"/>
    </xf>
    <xf numFmtId="0" fontId="10" fillId="12" borderId="13" xfId="0" applyFont="1" applyFill="1" applyBorder="1" applyAlignment="1" applyProtection="1">
      <alignment horizontal="center" vertical="center"/>
      <protection locked="0"/>
    </xf>
    <xf numFmtId="0" fontId="12" fillId="2" borderId="7" xfId="0" applyFont="1" applyFill="1" applyBorder="1" applyAlignment="1">
      <alignment horizontal="left" vertical="center" wrapText="1"/>
    </xf>
    <xf numFmtId="0" fontId="3" fillId="12" borderId="10" xfId="0" applyFont="1" applyFill="1" applyBorder="1" applyAlignment="1" applyProtection="1">
      <alignment horizontal="center" vertical="center"/>
      <protection locked="0"/>
    </xf>
    <xf numFmtId="0" fontId="3" fillId="12" borderId="15" xfId="0" applyFont="1" applyFill="1" applyBorder="1" applyAlignment="1" applyProtection="1">
      <alignment horizontal="center" vertical="center"/>
      <protection locked="0"/>
    </xf>
    <xf numFmtId="0" fontId="3" fillId="12" borderId="13" xfId="0" applyFont="1" applyFill="1" applyBorder="1" applyAlignment="1" applyProtection="1">
      <alignment horizontal="center" vertical="center"/>
      <protection locked="0"/>
    </xf>
    <xf numFmtId="0" fontId="10" fillId="0" borderId="6" xfId="0" applyFont="1" applyBorder="1" applyAlignment="1">
      <alignment horizontal="left" vertical="center" wrapText="1"/>
    </xf>
    <xf numFmtId="0" fontId="10" fillId="12" borderId="10" xfId="0" applyFont="1" applyFill="1" applyBorder="1" applyAlignment="1">
      <alignment horizontal="center" vertical="center"/>
    </xf>
    <xf numFmtId="0" fontId="10" fillId="12" borderId="15" xfId="0" applyFont="1" applyFill="1" applyBorder="1" applyAlignment="1">
      <alignment horizontal="center" vertical="center"/>
    </xf>
    <xf numFmtId="0" fontId="10" fillId="12" borderId="13" xfId="0" applyFont="1" applyFill="1" applyBorder="1" applyAlignment="1">
      <alignment horizontal="center" vertical="center"/>
    </xf>
    <xf numFmtId="0" fontId="10" fillId="12" borderId="5" xfId="0" applyFont="1" applyFill="1" applyBorder="1" applyAlignment="1">
      <alignment horizontal="center" vertical="center"/>
    </xf>
    <xf numFmtId="0" fontId="10" fillId="12" borderId="6" xfId="0" applyFont="1" applyFill="1" applyBorder="1" applyAlignment="1">
      <alignment horizontal="center" vertical="center"/>
    </xf>
    <xf numFmtId="0" fontId="10" fillId="12" borderId="7" xfId="0" applyFont="1" applyFill="1" applyBorder="1" applyAlignment="1">
      <alignment horizontal="center" vertical="center"/>
    </xf>
    <xf numFmtId="0" fontId="5" fillId="0" borderId="1" xfId="0" applyFont="1" applyBorder="1" applyAlignment="1">
      <alignment horizontal="left" vertical="center" wrapText="1"/>
    </xf>
    <xf numFmtId="0" fontId="3" fillId="12" borderId="4"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12" fillId="7" borderId="2" xfId="0" applyFont="1" applyFill="1" applyBorder="1" applyAlignment="1">
      <alignment horizontal="left" vertical="center"/>
    </xf>
    <xf numFmtId="0" fontId="12" fillId="7" borderId="10"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7" xfId="0" applyFont="1" applyFill="1" applyBorder="1" applyAlignment="1">
      <alignment horizontal="center" vertical="center"/>
    </xf>
    <xf numFmtId="0" fontId="11" fillId="7" borderId="5"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2" fillId="7" borderId="4" xfId="0" applyFont="1" applyFill="1" applyBorder="1" applyAlignment="1">
      <alignment horizontal="center" vertical="center"/>
    </xf>
    <xf numFmtId="0" fontId="12" fillId="7" borderId="9" xfId="0" applyFont="1" applyFill="1" applyBorder="1" applyAlignment="1">
      <alignment vertical="center"/>
    </xf>
    <xf numFmtId="0" fontId="0" fillId="0" borderId="10" xfId="0" applyBorder="1" applyAlignment="1">
      <alignment vertical="center"/>
    </xf>
    <xf numFmtId="0" fontId="10" fillId="7" borderId="11" xfId="0" applyFont="1" applyFill="1" applyBorder="1" applyAlignment="1">
      <alignment horizontal="left" vertical="center"/>
    </xf>
    <xf numFmtId="0" fontId="0" fillId="0" borderId="13" xfId="0" applyBorder="1" applyAlignment="1">
      <alignment horizontal="left" vertical="center"/>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cellXfs>
  <cellStyles count="2">
    <cellStyle name="Normal" xfId="0" builtinId="0"/>
    <cellStyle name="Percent" xfId="1" builtinId="5"/>
  </cellStyles>
  <dxfs count="20">
    <dxf>
      <fill>
        <patternFill>
          <bgColor theme="9" tint="0.79998168889431442"/>
        </patternFill>
      </fill>
    </dxf>
    <dxf>
      <fill>
        <patternFill>
          <bgColor rgb="FFFFCCCC"/>
        </patternFill>
      </fill>
    </dxf>
    <dxf>
      <font>
        <b/>
        <i val="0"/>
      </font>
      <fill>
        <patternFill>
          <bgColor theme="0"/>
        </patternFill>
      </fill>
    </dxf>
    <dxf>
      <fill>
        <patternFill>
          <bgColor theme="0" tint="-4.9989318521683403E-2"/>
        </patternFill>
      </fill>
    </dxf>
    <dxf>
      <fill>
        <patternFill>
          <bgColor theme="7" tint="0.79998168889431442"/>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afe.menlosecurity.com/https:/www.nparks.gov.sg/Cuge/Resources/Publications/eBooks" TargetMode="External"/><Relationship Id="rId2" Type="http://schemas.openxmlformats.org/officeDocument/2006/relationships/hyperlink" Target="https://www.nparks.gov.sg/biodiversity/urban-biodiversity/biodiversity-impact-assessment-guidelines" TargetMode="External"/><Relationship Id="rId1" Type="http://schemas.openxmlformats.org/officeDocument/2006/relationships/hyperlink" Target="https://www.nparks.gov.sg/biodiversity/urban-biodiversity/handbook-on-habitat-restoration"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7343-309A-440A-A1B0-73759A25D588}">
  <sheetPr codeName="Sheet2"/>
  <dimension ref="A1:G49"/>
  <sheetViews>
    <sheetView showGridLines="0" showRuler="0" view="pageLayout" topLeftCell="A85" zoomScaleNormal="100" zoomScaleSheetLayoutView="70" workbookViewId="0">
      <selection activeCell="B21" sqref="B21:D21"/>
    </sheetView>
  </sheetViews>
  <sheetFormatPr defaultColWidth="9.1796875" defaultRowHeight="13" x14ac:dyDescent="0.3"/>
  <cols>
    <col min="1" max="1" width="4" style="30" customWidth="1"/>
    <col min="2" max="2" width="9.453125" style="23" customWidth="1"/>
    <col min="3" max="3" width="44.54296875" style="23" customWidth="1"/>
    <col min="4" max="4" width="3.7265625" style="31" customWidth="1"/>
    <col min="5" max="6" width="9.08984375" style="46" customWidth="1"/>
    <col min="7" max="7" width="22.81640625" style="80" customWidth="1"/>
    <col min="8" max="16384" width="9.1796875" style="23"/>
  </cols>
  <sheetData>
    <row r="1" spans="1:7" customFormat="1" ht="28.75" customHeight="1" x14ac:dyDescent="0.35">
      <c r="A1" s="71" t="s">
        <v>14</v>
      </c>
      <c r="B1" s="72"/>
      <c r="C1" s="72"/>
      <c r="D1" s="73" t="s">
        <v>13</v>
      </c>
      <c r="E1" s="85" t="s">
        <v>169</v>
      </c>
      <c r="F1" s="85" t="s">
        <v>170</v>
      </c>
      <c r="G1" s="214" t="s">
        <v>0</v>
      </c>
    </row>
    <row r="2" spans="1:7" s="37" customFormat="1" ht="24.65" customHeight="1" x14ac:dyDescent="0.35">
      <c r="A2" s="91">
        <v>1.1000000000000001</v>
      </c>
      <c r="B2" s="94" t="s">
        <v>206</v>
      </c>
      <c r="C2" s="95"/>
      <c r="D2" s="92">
        <f>SUM(D6,D8:D12)</f>
        <v>13</v>
      </c>
      <c r="E2" s="92">
        <f>SUM(E3:E12)</f>
        <v>0</v>
      </c>
      <c r="F2" s="92">
        <f>SUM(F3:F12)</f>
        <v>0</v>
      </c>
      <c r="G2" s="79"/>
    </row>
    <row r="3" spans="1:7" s="37" customFormat="1" ht="22.75" customHeight="1" x14ac:dyDescent="0.35">
      <c r="A3" s="228" t="s">
        <v>172</v>
      </c>
      <c r="B3" s="236" t="s">
        <v>89</v>
      </c>
      <c r="C3" s="249"/>
      <c r="D3" s="250"/>
      <c r="E3" s="245"/>
      <c r="F3" s="245"/>
      <c r="G3" s="240"/>
    </row>
    <row r="4" spans="1:7" ht="28.5" customHeight="1" x14ac:dyDescent="0.3">
      <c r="A4" s="228"/>
      <c r="B4" s="63" t="s">
        <v>2</v>
      </c>
      <c r="C4" s="58" t="s">
        <v>297</v>
      </c>
      <c r="D4" s="61">
        <v>1</v>
      </c>
      <c r="E4" s="245"/>
      <c r="F4" s="245"/>
      <c r="G4" s="240"/>
    </row>
    <row r="5" spans="1:7" ht="26.4" customHeight="1" x14ac:dyDescent="0.3">
      <c r="A5" s="228"/>
      <c r="B5" s="58" t="s">
        <v>3</v>
      </c>
      <c r="C5" s="58" t="s">
        <v>250</v>
      </c>
      <c r="D5" s="61">
        <v>2</v>
      </c>
      <c r="E5" s="245"/>
      <c r="F5" s="245"/>
      <c r="G5" s="240"/>
    </row>
    <row r="6" spans="1:7" ht="39" x14ac:dyDescent="0.3">
      <c r="A6" s="228"/>
      <c r="B6" s="63" t="s">
        <v>4</v>
      </c>
      <c r="C6" s="58" t="s">
        <v>177</v>
      </c>
      <c r="D6" s="61">
        <v>3</v>
      </c>
      <c r="E6" s="245"/>
      <c r="F6" s="245"/>
      <c r="G6" s="224"/>
    </row>
    <row r="7" spans="1:7" s="37" customFormat="1" ht="22.75" customHeight="1" x14ac:dyDescent="0.35">
      <c r="A7" s="241" t="s">
        <v>5</v>
      </c>
      <c r="B7" s="247" t="s">
        <v>242</v>
      </c>
      <c r="C7" s="247"/>
      <c r="D7" s="248"/>
      <c r="E7" s="205"/>
      <c r="F7" s="206"/>
      <c r="G7" s="244"/>
    </row>
    <row r="8" spans="1:7" ht="13.75" customHeight="1" x14ac:dyDescent="0.3">
      <c r="A8" s="242"/>
      <c r="B8" s="246" t="s">
        <v>90</v>
      </c>
      <c r="C8" s="246"/>
      <c r="D8" s="61">
        <v>2</v>
      </c>
      <c r="E8" s="199"/>
      <c r="F8" s="199"/>
      <c r="G8" s="240"/>
    </row>
    <row r="9" spans="1:7" ht="14.4" customHeight="1" x14ac:dyDescent="0.3">
      <c r="A9" s="242"/>
      <c r="B9" s="246" t="s">
        <v>91</v>
      </c>
      <c r="C9" s="246"/>
      <c r="D9" s="61">
        <v>2</v>
      </c>
      <c r="E9" s="200"/>
      <c r="F9" s="200"/>
      <c r="G9" s="240"/>
    </row>
    <row r="10" spans="1:7" ht="14.4" customHeight="1" x14ac:dyDescent="0.3">
      <c r="A10" s="242"/>
      <c r="B10" s="246" t="s">
        <v>92</v>
      </c>
      <c r="C10" s="246"/>
      <c r="D10" s="61">
        <v>2</v>
      </c>
      <c r="E10" s="200"/>
      <c r="F10" s="200"/>
      <c r="G10" s="240"/>
    </row>
    <row r="11" spans="1:7" ht="14.4" customHeight="1" x14ac:dyDescent="0.3">
      <c r="A11" s="242"/>
      <c r="B11" s="246" t="s">
        <v>93</v>
      </c>
      <c r="C11" s="246"/>
      <c r="D11" s="61">
        <v>2</v>
      </c>
      <c r="E11" s="199"/>
      <c r="F11" s="199"/>
      <c r="G11" s="240"/>
    </row>
    <row r="12" spans="1:7" ht="14.4" customHeight="1" x14ac:dyDescent="0.3">
      <c r="A12" s="243"/>
      <c r="B12" s="246" t="s">
        <v>94</v>
      </c>
      <c r="C12" s="246"/>
      <c r="D12" s="61">
        <v>2</v>
      </c>
      <c r="E12" s="199"/>
      <c r="F12" s="199"/>
      <c r="G12" s="224"/>
    </row>
    <row r="13" spans="1:7" s="37" customFormat="1" ht="24.65" customHeight="1" x14ac:dyDescent="0.35">
      <c r="A13" s="78">
        <v>1.2</v>
      </c>
      <c r="B13" s="97" t="s">
        <v>47</v>
      </c>
      <c r="C13" s="96"/>
      <c r="D13" s="92">
        <f>SUM(D20,D26,D33,D39)</f>
        <v>30</v>
      </c>
      <c r="E13" s="92">
        <f>SUM(E14:E39)</f>
        <v>0</v>
      </c>
      <c r="F13" s="92">
        <f>SUM(F14:F39)</f>
        <v>0</v>
      </c>
      <c r="G13" s="194"/>
    </row>
    <row r="14" spans="1:7" s="37" customFormat="1" ht="22.75" customHeight="1" x14ac:dyDescent="0.35">
      <c r="A14" s="228" t="s">
        <v>8</v>
      </c>
      <c r="B14" s="253" t="s">
        <v>48</v>
      </c>
      <c r="C14" s="254"/>
      <c r="D14" s="255"/>
      <c r="E14" s="251"/>
      <c r="F14" s="233"/>
      <c r="G14" s="203" t="s">
        <v>281</v>
      </c>
    </row>
    <row r="15" spans="1:7" ht="12.75" customHeight="1" x14ac:dyDescent="0.3">
      <c r="A15" s="228"/>
      <c r="B15" s="239" t="s">
        <v>95</v>
      </c>
      <c r="C15" s="239"/>
      <c r="D15" s="77">
        <v>1</v>
      </c>
      <c r="E15" s="245"/>
      <c r="F15" s="234"/>
      <c r="G15" s="226"/>
    </row>
    <row r="16" spans="1:7" ht="14.4" customHeight="1" x14ac:dyDescent="0.3">
      <c r="A16" s="228"/>
      <c r="B16" s="239" t="s">
        <v>96</v>
      </c>
      <c r="C16" s="239"/>
      <c r="D16" s="77">
        <v>2</v>
      </c>
      <c r="E16" s="245"/>
      <c r="F16" s="234"/>
      <c r="G16" s="226"/>
    </row>
    <row r="17" spans="1:7" ht="15" customHeight="1" x14ac:dyDescent="0.3">
      <c r="A17" s="228"/>
      <c r="B17" s="239" t="s">
        <v>49</v>
      </c>
      <c r="C17" s="239"/>
      <c r="D17" s="77">
        <v>4</v>
      </c>
      <c r="E17" s="245"/>
      <c r="F17" s="234"/>
      <c r="G17" s="226"/>
    </row>
    <row r="18" spans="1:7" ht="12.75" customHeight="1" x14ac:dyDescent="0.3">
      <c r="A18" s="228"/>
      <c r="B18" s="239" t="s">
        <v>50</v>
      </c>
      <c r="C18" s="239"/>
      <c r="D18" s="77">
        <v>6</v>
      </c>
      <c r="E18" s="245"/>
      <c r="F18" s="234"/>
      <c r="G18" s="226"/>
    </row>
    <row r="19" spans="1:7" ht="14.4" customHeight="1" x14ac:dyDescent="0.3">
      <c r="A19" s="228"/>
      <c r="B19" s="239" t="s">
        <v>51</v>
      </c>
      <c r="C19" s="239"/>
      <c r="D19" s="77">
        <v>8</v>
      </c>
      <c r="E19" s="245"/>
      <c r="F19" s="234"/>
      <c r="G19" s="226"/>
    </row>
    <row r="20" spans="1:7" ht="14.4" customHeight="1" x14ac:dyDescent="0.3">
      <c r="A20" s="228"/>
      <c r="B20" s="256" t="s">
        <v>269</v>
      </c>
      <c r="C20" s="256"/>
      <c r="D20" s="77">
        <v>10</v>
      </c>
      <c r="E20" s="252"/>
      <c r="F20" s="235"/>
      <c r="G20" s="227"/>
    </row>
    <row r="21" spans="1:7" s="37" customFormat="1" ht="22.75" customHeight="1" x14ac:dyDescent="0.35">
      <c r="A21" s="228" t="s">
        <v>6</v>
      </c>
      <c r="B21" s="238" t="s">
        <v>97</v>
      </c>
      <c r="C21" s="238"/>
      <c r="D21" s="238"/>
      <c r="E21" s="251"/>
      <c r="F21" s="233"/>
      <c r="G21" s="204" t="s">
        <v>282</v>
      </c>
    </row>
    <row r="22" spans="1:7" ht="13" customHeight="1" x14ac:dyDescent="0.3">
      <c r="A22" s="228"/>
      <c r="B22" s="239" t="s">
        <v>98</v>
      </c>
      <c r="C22" s="239"/>
      <c r="D22" s="52">
        <v>1</v>
      </c>
      <c r="E22" s="245"/>
      <c r="F22" s="234"/>
      <c r="G22" s="226"/>
    </row>
    <row r="23" spans="1:7" ht="14.4" customHeight="1" x14ac:dyDescent="0.3">
      <c r="A23" s="228"/>
      <c r="B23" s="239" t="s">
        <v>52</v>
      </c>
      <c r="C23" s="239"/>
      <c r="D23" s="52">
        <v>2</v>
      </c>
      <c r="E23" s="245"/>
      <c r="F23" s="234"/>
      <c r="G23" s="226"/>
    </row>
    <row r="24" spans="1:7" ht="14.4" customHeight="1" x14ac:dyDescent="0.3">
      <c r="A24" s="228"/>
      <c r="B24" s="239" t="s">
        <v>53</v>
      </c>
      <c r="C24" s="239"/>
      <c r="D24" s="52">
        <v>3</v>
      </c>
      <c r="E24" s="245"/>
      <c r="F24" s="234"/>
      <c r="G24" s="226"/>
    </row>
    <row r="25" spans="1:7" ht="14.4" customHeight="1" x14ac:dyDescent="0.3">
      <c r="A25" s="228"/>
      <c r="B25" s="239" t="s">
        <v>54</v>
      </c>
      <c r="C25" s="239"/>
      <c r="D25" s="52">
        <v>4</v>
      </c>
      <c r="E25" s="245"/>
      <c r="F25" s="234"/>
      <c r="G25" s="226"/>
    </row>
    <row r="26" spans="1:7" ht="14.4" customHeight="1" x14ac:dyDescent="0.3">
      <c r="A26" s="228"/>
      <c r="B26" s="239" t="s">
        <v>270</v>
      </c>
      <c r="C26" s="239"/>
      <c r="D26" s="61">
        <v>5</v>
      </c>
      <c r="E26" s="252"/>
      <c r="F26" s="235"/>
      <c r="G26" s="227"/>
    </row>
    <row r="27" spans="1:7" s="37" customFormat="1" ht="22.75" customHeight="1" x14ac:dyDescent="0.35">
      <c r="A27" s="236" t="s">
        <v>7</v>
      </c>
      <c r="B27" s="253" t="s">
        <v>55</v>
      </c>
      <c r="C27" s="254"/>
      <c r="D27" s="255"/>
      <c r="E27" s="251"/>
      <c r="F27" s="233"/>
      <c r="G27" s="204" t="s">
        <v>299</v>
      </c>
    </row>
    <row r="28" spans="1:7" ht="15" customHeight="1" x14ac:dyDescent="0.3">
      <c r="A28" s="236"/>
      <c r="B28" s="229" t="s">
        <v>99</v>
      </c>
      <c r="C28" s="229"/>
      <c r="D28" s="52">
        <v>1</v>
      </c>
      <c r="E28" s="245"/>
      <c r="F28" s="234"/>
      <c r="G28" s="226"/>
    </row>
    <row r="29" spans="1:7" ht="15.75" customHeight="1" x14ac:dyDescent="0.3">
      <c r="A29" s="236"/>
      <c r="B29" s="229" t="s">
        <v>56</v>
      </c>
      <c r="C29" s="229"/>
      <c r="D29" s="52">
        <v>2</v>
      </c>
      <c r="E29" s="245"/>
      <c r="F29" s="234"/>
      <c r="G29" s="226"/>
    </row>
    <row r="30" spans="1:7" ht="14.4" customHeight="1" x14ac:dyDescent="0.3">
      <c r="A30" s="236"/>
      <c r="B30" s="229" t="s">
        <v>57</v>
      </c>
      <c r="C30" s="229"/>
      <c r="D30" s="52">
        <v>4</v>
      </c>
      <c r="E30" s="245"/>
      <c r="F30" s="234"/>
      <c r="G30" s="226"/>
    </row>
    <row r="31" spans="1:7" ht="14.4" customHeight="1" x14ac:dyDescent="0.3">
      <c r="A31" s="236"/>
      <c r="B31" s="230" t="s">
        <v>58</v>
      </c>
      <c r="C31" s="230"/>
      <c r="D31" s="52">
        <v>6</v>
      </c>
      <c r="E31" s="245"/>
      <c r="F31" s="234"/>
      <c r="G31" s="226"/>
    </row>
    <row r="32" spans="1:7" ht="14.4" customHeight="1" x14ac:dyDescent="0.3">
      <c r="A32" s="236"/>
      <c r="B32" s="230" t="s">
        <v>59</v>
      </c>
      <c r="C32" s="230"/>
      <c r="D32" s="52">
        <v>8</v>
      </c>
      <c r="E32" s="245"/>
      <c r="F32" s="234"/>
      <c r="G32" s="226"/>
    </row>
    <row r="33" spans="1:7" ht="14.4" customHeight="1" x14ac:dyDescent="0.3">
      <c r="A33" s="236"/>
      <c r="B33" s="231" t="s">
        <v>271</v>
      </c>
      <c r="C33" s="231"/>
      <c r="D33" s="191">
        <v>10</v>
      </c>
      <c r="E33" s="245"/>
      <c r="F33" s="234"/>
      <c r="G33" s="227"/>
    </row>
    <row r="34" spans="1:7" s="37" customFormat="1" ht="22.75" customHeight="1" x14ac:dyDescent="0.35">
      <c r="A34" s="257" t="s">
        <v>71</v>
      </c>
      <c r="B34" s="228" t="s">
        <v>178</v>
      </c>
      <c r="C34" s="228"/>
      <c r="D34" s="228"/>
      <c r="E34" s="223"/>
      <c r="F34" s="223"/>
      <c r="G34" s="224"/>
    </row>
    <row r="35" spans="1:7" x14ac:dyDescent="0.3">
      <c r="A35" s="258"/>
      <c r="B35" s="63" t="s">
        <v>1</v>
      </c>
      <c r="C35" s="232" t="s">
        <v>246</v>
      </c>
      <c r="D35" s="52">
        <v>1</v>
      </c>
      <c r="E35" s="223"/>
      <c r="F35" s="223"/>
      <c r="G35" s="225"/>
    </row>
    <row r="36" spans="1:7" x14ac:dyDescent="0.3">
      <c r="A36" s="258"/>
      <c r="B36" s="63" t="s">
        <v>247</v>
      </c>
      <c r="C36" s="232"/>
      <c r="D36" s="52">
        <v>2</v>
      </c>
      <c r="E36" s="223"/>
      <c r="F36" s="223"/>
      <c r="G36" s="225"/>
    </row>
    <row r="37" spans="1:7" x14ac:dyDescent="0.3">
      <c r="A37" s="258"/>
      <c r="B37" s="58" t="s">
        <v>2</v>
      </c>
      <c r="C37" s="232" t="s">
        <v>248</v>
      </c>
      <c r="D37" s="52">
        <v>3</v>
      </c>
      <c r="E37" s="223"/>
      <c r="F37" s="223"/>
      <c r="G37" s="225"/>
    </row>
    <row r="38" spans="1:7" ht="13.75" customHeight="1" x14ac:dyDescent="0.3">
      <c r="A38" s="258"/>
      <c r="B38" s="58" t="s">
        <v>3</v>
      </c>
      <c r="C38" s="232"/>
      <c r="D38" s="52">
        <v>4</v>
      </c>
      <c r="E38" s="223"/>
      <c r="F38" s="223"/>
      <c r="G38" s="225"/>
    </row>
    <row r="39" spans="1:7" x14ac:dyDescent="0.3">
      <c r="A39" s="259"/>
      <c r="B39" s="58" t="s">
        <v>4</v>
      </c>
      <c r="C39" s="58" t="s">
        <v>249</v>
      </c>
      <c r="D39" s="52">
        <v>5</v>
      </c>
      <c r="E39" s="223"/>
      <c r="F39" s="223"/>
      <c r="G39" s="225"/>
    </row>
    <row r="40" spans="1:7" ht="27" customHeight="1" x14ac:dyDescent="0.3">
      <c r="A40" s="86" t="s">
        <v>15</v>
      </c>
      <c r="B40" s="87"/>
      <c r="C40" s="88"/>
      <c r="D40" s="89"/>
      <c r="E40" s="89"/>
      <c r="F40" s="89"/>
      <c r="G40" s="90"/>
    </row>
    <row r="41" spans="1:7" s="37" customFormat="1" ht="22.75" customHeight="1" x14ac:dyDescent="0.35">
      <c r="A41" s="78">
        <v>1.3</v>
      </c>
      <c r="B41" s="97" t="s">
        <v>61</v>
      </c>
      <c r="C41" s="97"/>
      <c r="D41" s="92">
        <f>SUM(D47)</f>
        <v>5</v>
      </c>
      <c r="E41" s="93">
        <f>SUM(E42)</f>
        <v>0</v>
      </c>
      <c r="F41" s="93">
        <f>SUM(F42)</f>
        <v>0</v>
      </c>
      <c r="G41" s="195"/>
    </row>
    <row r="42" spans="1:7" ht="42" customHeight="1" x14ac:dyDescent="0.3">
      <c r="A42" s="236" t="s">
        <v>12</v>
      </c>
      <c r="B42" s="238" t="s">
        <v>280</v>
      </c>
      <c r="C42" s="238"/>
      <c r="D42" s="238"/>
      <c r="E42" s="223"/>
      <c r="F42" s="237"/>
      <c r="G42" s="203" t="s">
        <v>283</v>
      </c>
    </row>
    <row r="43" spans="1:7" ht="14.4" customHeight="1" x14ac:dyDescent="0.3">
      <c r="A43" s="236"/>
      <c r="B43" s="239" t="s">
        <v>62</v>
      </c>
      <c r="C43" s="239"/>
      <c r="D43" s="52">
        <v>1</v>
      </c>
      <c r="E43" s="223"/>
      <c r="F43" s="237"/>
      <c r="G43" s="226"/>
    </row>
    <row r="44" spans="1:7" ht="14.4" customHeight="1" x14ac:dyDescent="0.3">
      <c r="A44" s="236"/>
      <c r="B44" s="239" t="s">
        <v>63</v>
      </c>
      <c r="C44" s="239"/>
      <c r="D44" s="52">
        <v>2</v>
      </c>
      <c r="E44" s="223"/>
      <c r="F44" s="237"/>
      <c r="G44" s="226"/>
    </row>
    <row r="45" spans="1:7" ht="14.4" customHeight="1" x14ac:dyDescent="0.3">
      <c r="A45" s="236"/>
      <c r="B45" s="239" t="s">
        <v>64</v>
      </c>
      <c r="C45" s="239"/>
      <c r="D45" s="52">
        <v>3</v>
      </c>
      <c r="E45" s="223"/>
      <c r="F45" s="237"/>
      <c r="G45" s="226"/>
    </row>
    <row r="46" spans="1:7" ht="14.4" customHeight="1" x14ac:dyDescent="0.3">
      <c r="A46" s="236"/>
      <c r="B46" s="239" t="s">
        <v>65</v>
      </c>
      <c r="C46" s="239"/>
      <c r="D46" s="52">
        <v>4</v>
      </c>
      <c r="E46" s="223"/>
      <c r="F46" s="237"/>
      <c r="G46" s="226"/>
    </row>
    <row r="47" spans="1:7" ht="14.4" customHeight="1" x14ac:dyDescent="0.3">
      <c r="A47" s="236"/>
      <c r="B47" s="239" t="s">
        <v>66</v>
      </c>
      <c r="C47" s="239"/>
      <c r="D47" s="52">
        <v>5</v>
      </c>
      <c r="E47" s="223"/>
      <c r="F47" s="237"/>
      <c r="G47" s="227"/>
    </row>
    <row r="49" spans="3:6" x14ac:dyDescent="0.3">
      <c r="C49" s="209" t="s">
        <v>291</v>
      </c>
      <c r="D49" s="98">
        <f>SUM(D2,D13,D41)</f>
        <v>48</v>
      </c>
      <c r="E49" s="99">
        <f>SUM(E2,E13,E41)</f>
        <v>0</v>
      </c>
      <c r="F49" s="99">
        <f>SUM(F2,F13,F41)</f>
        <v>0</v>
      </c>
    </row>
  </sheetData>
  <sheetProtection selectLockedCells="1"/>
  <mergeCells count="62">
    <mergeCell ref="A34:A39"/>
    <mergeCell ref="B25:C25"/>
    <mergeCell ref="B26:C26"/>
    <mergeCell ref="A21:A26"/>
    <mergeCell ref="A27:A33"/>
    <mergeCell ref="E14:E20"/>
    <mergeCell ref="E21:E26"/>
    <mergeCell ref="E27:E33"/>
    <mergeCell ref="B17:C17"/>
    <mergeCell ref="B18:C18"/>
    <mergeCell ref="B19:C19"/>
    <mergeCell ref="B14:D14"/>
    <mergeCell ref="B27:D27"/>
    <mergeCell ref="B20:C20"/>
    <mergeCell ref="B21:D21"/>
    <mergeCell ref="B22:C22"/>
    <mergeCell ref="B23:C23"/>
    <mergeCell ref="B24:C24"/>
    <mergeCell ref="B15:C15"/>
    <mergeCell ref="B16:C16"/>
    <mergeCell ref="G3:G6"/>
    <mergeCell ref="A7:A12"/>
    <mergeCell ref="G7:G12"/>
    <mergeCell ref="E3:E6"/>
    <mergeCell ref="A3:A6"/>
    <mergeCell ref="F3:F6"/>
    <mergeCell ref="B8:C8"/>
    <mergeCell ref="B9:C9"/>
    <mergeCell ref="B10:C10"/>
    <mergeCell ref="B11:C11"/>
    <mergeCell ref="B12:C12"/>
    <mergeCell ref="B7:D7"/>
    <mergeCell ref="B3:D3"/>
    <mergeCell ref="F21:F26"/>
    <mergeCell ref="F27:F33"/>
    <mergeCell ref="G15:G20"/>
    <mergeCell ref="G22:G26"/>
    <mergeCell ref="A42:A47"/>
    <mergeCell ref="F42:F47"/>
    <mergeCell ref="E42:E47"/>
    <mergeCell ref="B42:D42"/>
    <mergeCell ref="B43:C43"/>
    <mergeCell ref="B44:C44"/>
    <mergeCell ref="B45:C45"/>
    <mergeCell ref="B46:C46"/>
    <mergeCell ref="B47:C47"/>
    <mergeCell ref="G43:G47"/>
    <mergeCell ref="A14:A20"/>
    <mergeCell ref="F14:F20"/>
    <mergeCell ref="E34:E39"/>
    <mergeCell ref="F34:F39"/>
    <mergeCell ref="G34:G39"/>
    <mergeCell ref="G28:G33"/>
    <mergeCell ref="B34:D34"/>
    <mergeCell ref="B30:C30"/>
    <mergeCell ref="B31:C31"/>
    <mergeCell ref="B32:C32"/>
    <mergeCell ref="B33:C33"/>
    <mergeCell ref="B28:C28"/>
    <mergeCell ref="B29:C29"/>
    <mergeCell ref="C35:C36"/>
    <mergeCell ref="C37:C38"/>
  </mergeCells>
  <conditionalFormatting sqref="E3:F6 E8:F12 E14:F34 E42:F47">
    <cfRule type="containsBlanks" dxfId="19" priority="6">
      <formula>LEN(TRIM(E3))=0</formula>
    </cfRule>
  </conditionalFormatting>
  <conditionalFormatting sqref="G15:G20">
    <cfRule type="containsBlanks" dxfId="18" priority="5">
      <formula>LEN(TRIM(G15))=0</formula>
    </cfRule>
  </conditionalFormatting>
  <conditionalFormatting sqref="G22:G26">
    <cfRule type="containsBlanks" dxfId="17" priority="3">
      <formula>LEN(TRIM(G22))=0</formula>
    </cfRule>
  </conditionalFormatting>
  <conditionalFormatting sqref="G28">
    <cfRule type="containsBlanks" dxfId="16" priority="2">
      <formula>LEN(TRIM(G28))=0</formula>
    </cfRule>
  </conditionalFormatting>
  <conditionalFormatting sqref="G43">
    <cfRule type="containsBlanks" dxfId="15" priority="1">
      <formula>LEN(TRIM(G43))=0</formula>
    </cfRule>
  </conditionalFormatting>
  <pageMargins left="0.4" right="0.15625" top="0.75" bottom="0.75" header="0.3" footer="0.3"/>
  <pageSetup paperSize="9" scale="95" orientation="portrait" r:id="rId1"/>
  <headerFooter>
    <oddHeader>&amp;L&amp;"-,Bold"&amp;K000000LEAF ASSESSMENT
EXISTING DEVELOPMENT&amp;R&amp;"-,Bold"PART 1 
DESIGN AND LANDSCAPE</oddHeader>
    <oddFooter>&amp;L&amp;9Version 2.4&amp;C&amp;9Updated Jun 24</oddFooter>
  </headerFooter>
  <rowBreaks count="1" manualBreakCount="1">
    <brk id="39"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6E77-9C25-4F89-9B6A-DACEE9C954FE}">
  <sheetPr codeName="Sheet4"/>
  <dimension ref="A1:G26"/>
  <sheetViews>
    <sheetView showGridLines="0" showRuler="0" view="pageBreakPreview" topLeftCell="A7" zoomScaleNormal="100" zoomScaleSheetLayoutView="100" workbookViewId="0">
      <selection activeCell="J17" sqref="J17"/>
    </sheetView>
  </sheetViews>
  <sheetFormatPr defaultColWidth="9.1796875" defaultRowHeight="13" x14ac:dyDescent="0.3"/>
  <cols>
    <col min="1" max="1" width="4.1796875" style="30" customWidth="1"/>
    <col min="2" max="2" width="7.1796875" style="23" customWidth="1"/>
    <col min="3" max="3" width="45.08984375" style="23" customWidth="1"/>
    <col min="4" max="4" width="4.1796875" style="31" customWidth="1"/>
    <col min="5" max="6" width="9.1796875" style="46" customWidth="1"/>
    <col min="7" max="7" width="21.1796875" style="30" customWidth="1"/>
    <col min="8" max="16384" width="9.1796875" style="23"/>
  </cols>
  <sheetData>
    <row r="1" spans="1:7" customFormat="1" ht="27" customHeight="1" x14ac:dyDescent="0.35">
      <c r="A1" s="71" t="s">
        <v>14</v>
      </c>
      <c r="B1" s="72"/>
      <c r="C1" s="72"/>
      <c r="D1" s="73" t="s">
        <v>13</v>
      </c>
      <c r="E1" s="85" t="s">
        <v>169</v>
      </c>
      <c r="F1" s="85" t="s">
        <v>170</v>
      </c>
      <c r="G1" s="214" t="s">
        <v>0</v>
      </c>
    </row>
    <row r="2" spans="1:7" s="37" customFormat="1" ht="22.75" customHeight="1" x14ac:dyDescent="0.35">
      <c r="A2" s="74">
        <v>2.1</v>
      </c>
      <c r="B2" s="105" t="s">
        <v>68</v>
      </c>
      <c r="C2" s="106"/>
      <c r="D2" s="75">
        <f>SUM(D5,D9)</f>
        <v>5</v>
      </c>
      <c r="E2" s="75">
        <f>SUM(E3:E9)</f>
        <v>0</v>
      </c>
      <c r="F2" s="75">
        <f>SUM(F3:F9)</f>
        <v>0</v>
      </c>
      <c r="G2" s="76"/>
    </row>
    <row r="3" spans="1:7" ht="22.75" customHeight="1" x14ac:dyDescent="0.3">
      <c r="A3" s="266" t="s">
        <v>16</v>
      </c>
      <c r="B3" s="236" t="s">
        <v>179</v>
      </c>
      <c r="C3" s="249"/>
      <c r="D3" s="250"/>
      <c r="E3" s="251"/>
      <c r="F3" s="251"/>
      <c r="G3" s="240"/>
    </row>
    <row r="4" spans="1:7" ht="26" x14ac:dyDescent="0.3">
      <c r="A4" s="266"/>
      <c r="B4" s="64" t="s">
        <v>1</v>
      </c>
      <c r="C4" s="177" t="s">
        <v>301</v>
      </c>
      <c r="D4" s="62">
        <v>1</v>
      </c>
      <c r="E4" s="245"/>
      <c r="F4" s="245"/>
      <c r="G4" s="240"/>
    </row>
    <row r="5" spans="1:7" ht="39" x14ac:dyDescent="0.3">
      <c r="A5" s="228"/>
      <c r="B5" s="63" t="s">
        <v>2</v>
      </c>
      <c r="C5" s="58" t="s">
        <v>300</v>
      </c>
      <c r="D5" s="61">
        <v>2</v>
      </c>
      <c r="E5" s="252"/>
      <c r="F5" s="252"/>
      <c r="G5" s="240"/>
    </row>
    <row r="6" spans="1:7" ht="22.75" customHeight="1" x14ac:dyDescent="0.3">
      <c r="A6" s="269" t="s">
        <v>17</v>
      </c>
      <c r="B6" s="228" t="s">
        <v>180</v>
      </c>
      <c r="C6" s="228"/>
      <c r="D6" s="228"/>
      <c r="E6" s="251"/>
      <c r="F6" s="251"/>
      <c r="G6" s="267"/>
    </row>
    <row r="7" spans="1:7" x14ac:dyDescent="0.3">
      <c r="A7" s="269"/>
      <c r="B7" s="63" t="s">
        <v>1</v>
      </c>
      <c r="C7" s="58" t="s">
        <v>181</v>
      </c>
      <c r="D7" s="61">
        <v>1</v>
      </c>
      <c r="E7" s="245"/>
      <c r="F7" s="245"/>
      <c r="G7" s="268"/>
    </row>
    <row r="8" spans="1:7" x14ac:dyDescent="0.3">
      <c r="A8" s="269"/>
      <c r="B8" s="63" t="s">
        <v>2</v>
      </c>
      <c r="C8" s="58" t="s">
        <v>182</v>
      </c>
      <c r="D8" s="61">
        <v>2</v>
      </c>
      <c r="E8" s="245"/>
      <c r="F8" s="245"/>
      <c r="G8" s="240"/>
    </row>
    <row r="9" spans="1:7" ht="26" x14ac:dyDescent="0.3">
      <c r="A9" s="269"/>
      <c r="B9" s="63" t="s">
        <v>4</v>
      </c>
      <c r="C9" s="58" t="s">
        <v>183</v>
      </c>
      <c r="D9" s="61">
        <v>3</v>
      </c>
      <c r="E9" s="252"/>
      <c r="F9" s="252"/>
      <c r="G9" s="224"/>
    </row>
    <row r="10" spans="1:7" ht="27" customHeight="1" x14ac:dyDescent="0.3">
      <c r="A10" s="86" t="s">
        <v>15</v>
      </c>
      <c r="B10" s="87"/>
      <c r="C10" s="88"/>
      <c r="D10" s="89"/>
      <c r="E10" s="89"/>
      <c r="F10" s="89"/>
      <c r="G10" s="90"/>
    </row>
    <row r="11" spans="1:7" s="37" customFormat="1" ht="25.75" customHeight="1" x14ac:dyDescent="0.35">
      <c r="A11" s="101">
        <v>2.2000000000000002</v>
      </c>
      <c r="B11" s="270" t="s">
        <v>272</v>
      </c>
      <c r="C11" s="271"/>
      <c r="D11" s="102">
        <f>D15</f>
        <v>3</v>
      </c>
      <c r="E11" s="103">
        <f>SUM(E12)</f>
        <v>0</v>
      </c>
      <c r="F11" s="103">
        <f>SUM(F12)</f>
        <v>0</v>
      </c>
      <c r="G11" s="104"/>
    </row>
    <row r="12" spans="1:7" ht="22.75" customHeight="1" x14ac:dyDescent="0.3">
      <c r="A12" s="260" t="s">
        <v>18</v>
      </c>
      <c r="B12" s="253" t="s">
        <v>85</v>
      </c>
      <c r="C12" s="254"/>
      <c r="D12" s="255"/>
      <c r="E12" s="251"/>
      <c r="F12" s="251"/>
      <c r="G12" s="263"/>
    </row>
    <row r="13" spans="1:7" ht="26" x14ac:dyDescent="0.3">
      <c r="A13" s="261"/>
      <c r="B13" s="81" t="s">
        <v>1</v>
      </c>
      <c r="C13" s="82" t="s">
        <v>312</v>
      </c>
      <c r="D13" s="59">
        <v>1</v>
      </c>
      <c r="E13" s="245"/>
      <c r="F13" s="245"/>
      <c r="G13" s="264"/>
    </row>
    <row r="14" spans="1:7" ht="39" x14ac:dyDescent="0.3">
      <c r="A14" s="261"/>
      <c r="B14" s="81" t="s">
        <v>2</v>
      </c>
      <c r="C14" s="82" t="s">
        <v>313</v>
      </c>
      <c r="D14" s="59">
        <v>2</v>
      </c>
      <c r="E14" s="245"/>
      <c r="F14" s="245"/>
      <c r="G14" s="264"/>
    </row>
    <row r="15" spans="1:7" ht="52" x14ac:dyDescent="0.3">
      <c r="A15" s="262"/>
      <c r="B15" s="83" t="s">
        <v>4</v>
      </c>
      <c r="C15" s="84" t="s">
        <v>314</v>
      </c>
      <c r="D15" s="59">
        <v>3</v>
      </c>
      <c r="E15" s="252"/>
      <c r="F15" s="252"/>
      <c r="G15" s="265"/>
    </row>
    <row r="16" spans="1:7" s="37" customFormat="1" ht="24" customHeight="1" x14ac:dyDescent="0.35">
      <c r="A16" s="107">
        <v>2.2999999999999998</v>
      </c>
      <c r="B16" s="108" t="s">
        <v>67</v>
      </c>
      <c r="C16" s="109"/>
      <c r="D16" s="75">
        <f>SUM(D20,D24)</f>
        <v>6</v>
      </c>
      <c r="E16" s="110">
        <f>SUM(E17:E24)</f>
        <v>0</v>
      </c>
      <c r="F16" s="110">
        <f>SUM(F17:F24)</f>
        <v>0</v>
      </c>
      <c r="G16" s="111"/>
    </row>
    <row r="17" spans="1:7" ht="22.75" customHeight="1" x14ac:dyDescent="0.3">
      <c r="A17" s="260" t="s">
        <v>86</v>
      </c>
      <c r="B17" s="238" t="s">
        <v>266</v>
      </c>
      <c r="C17" s="238"/>
      <c r="D17" s="238"/>
      <c r="E17" s="223"/>
      <c r="F17" s="251"/>
      <c r="G17" s="263"/>
    </row>
    <row r="18" spans="1:7" x14ac:dyDescent="0.3">
      <c r="A18" s="261"/>
      <c r="B18" s="178" t="s">
        <v>1</v>
      </c>
      <c r="C18" s="55" t="s">
        <v>77</v>
      </c>
      <c r="D18" s="52">
        <v>1</v>
      </c>
      <c r="E18" s="223"/>
      <c r="F18" s="245"/>
      <c r="G18" s="264"/>
    </row>
    <row r="19" spans="1:7" x14ac:dyDescent="0.3">
      <c r="A19" s="261"/>
      <c r="B19" s="178" t="s">
        <v>2</v>
      </c>
      <c r="C19" s="55" t="s">
        <v>78</v>
      </c>
      <c r="D19" s="52">
        <v>2</v>
      </c>
      <c r="E19" s="223"/>
      <c r="F19" s="245"/>
      <c r="G19" s="264"/>
    </row>
    <row r="20" spans="1:7" x14ac:dyDescent="0.3">
      <c r="A20" s="262"/>
      <c r="B20" s="178" t="s">
        <v>4</v>
      </c>
      <c r="C20" s="55" t="s">
        <v>79</v>
      </c>
      <c r="D20" s="52">
        <v>3</v>
      </c>
      <c r="E20" s="223"/>
      <c r="F20" s="252"/>
      <c r="G20" s="265"/>
    </row>
    <row r="21" spans="1:7" ht="22.75" customHeight="1" x14ac:dyDescent="0.3">
      <c r="A21" s="260" t="s">
        <v>87</v>
      </c>
      <c r="B21" s="238" t="s">
        <v>267</v>
      </c>
      <c r="C21" s="238"/>
      <c r="D21" s="238"/>
      <c r="E21" s="223"/>
      <c r="F21" s="251"/>
      <c r="G21" s="263"/>
    </row>
    <row r="22" spans="1:7" ht="27.65" customHeight="1" x14ac:dyDescent="0.3">
      <c r="A22" s="261"/>
      <c r="B22" s="178" t="s">
        <v>1</v>
      </c>
      <c r="C22" s="55" t="s">
        <v>80</v>
      </c>
      <c r="D22" s="59">
        <v>1</v>
      </c>
      <c r="E22" s="223"/>
      <c r="F22" s="245"/>
      <c r="G22" s="264"/>
    </row>
    <row r="23" spans="1:7" ht="26" x14ac:dyDescent="0.3">
      <c r="A23" s="261"/>
      <c r="B23" s="178" t="s">
        <v>2</v>
      </c>
      <c r="C23" s="55" t="s">
        <v>302</v>
      </c>
      <c r="D23" s="59">
        <v>2</v>
      </c>
      <c r="E23" s="223"/>
      <c r="F23" s="245"/>
      <c r="G23" s="264"/>
    </row>
    <row r="24" spans="1:7" ht="39" x14ac:dyDescent="0.3">
      <c r="A24" s="262"/>
      <c r="B24" s="178" t="s">
        <v>4</v>
      </c>
      <c r="C24" s="55" t="s">
        <v>303</v>
      </c>
      <c r="D24" s="59">
        <v>3</v>
      </c>
      <c r="E24" s="223"/>
      <c r="F24" s="252"/>
      <c r="G24" s="265"/>
    </row>
    <row r="26" spans="1:7" x14ac:dyDescent="0.3">
      <c r="C26" s="210" t="s">
        <v>292</v>
      </c>
      <c r="D26" s="51">
        <f>SUM(D2,D11,D16)</f>
        <v>14</v>
      </c>
      <c r="E26" s="45">
        <f>SUM(E2,E11,E16)</f>
        <v>0</v>
      </c>
      <c r="F26" s="45">
        <f>SUM(F2,F11,F16)</f>
        <v>0</v>
      </c>
    </row>
  </sheetData>
  <sheetProtection selectLockedCells="1"/>
  <mergeCells count="26">
    <mergeCell ref="E3:E5"/>
    <mergeCell ref="E6:E9"/>
    <mergeCell ref="E12:E15"/>
    <mergeCell ref="E17:E20"/>
    <mergeCell ref="B21:D21"/>
    <mergeCell ref="B3:D3"/>
    <mergeCell ref="B6:D6"/>
    <mergeCell ref="B11:C11"/>
    <mergeCell ref="B12:D12"/>
    <mergeCell ref="B17:D17"/>
    <mergeCell ref="A12:A15"/>
    <mergeCell ref="F12:F15"/>
    <mergeCell ref="G12:G15"/>
    <mergeCell ref="G3:G5"/>
    <mergeCell ref="A21:A24"/>
    <mergeCell ref="A17:A20"/>
    <mergeCell ref="F17:F20"/>
    <mergeCell ref="F21:F24"/>
    <mergeCell ref="G21:G24"/>
    <mergeCell ref="A3:A5"/>
    <mergeCell ref="F3:F5"/>
    <mergeCell ref="F6:F9"/>
    <mergeCell ref="G6:G9"/>
    <mergeCell ref="A6:A9"/>
    <mergeCell ref="G17:G20"/>
    <mergeCell ref="E21:E24"/>
  </mergeCells>
  <conditionalFormatting sqref="E3:F9 E12:F15 E17:F24">
    <cfRule type="containsBlanks" dxfId="14" priority="1">
      <formula>LEN(TRIM(E3))=0</formula>
    </cfRule>
  </conditionalFormatting>
  <pageMargins left="0.25" right="0.25" top="0.75" bottom="0.75" header="0.3" footer="0.3"/>
  <pageSetup paperSize="9" scale="98" orientation="portrait" r:id="rId1"/>
  <headerFooter>
    <oddHeader>&amp;L&amp;"-,Bold"LEAF ASSESSMENT 
EXISTING DEVELOPMENT&amp;R&amp;"-,Bold"PART 2 
COMMUNITY WELLBEING AND ENGAGEMENT</oddHeader>
    <oddFooter>&amp;L&amp;9Version 2.3&amp;C&amp;9Updated Dec 22</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D8DC-5EAA-407C-A5F9-90DBED137BD4}">
  <sheetPr codeName="Sheet5"/>
  <dimension ref="A1:G38"/>
  <sheetViews>
    <sheetView showGridLines="0" showRuler="0" view="pageBreakPreview" topLeftCell="A23" zoomScaleNormal="100" zoomScaleSheetLayoutView="100" workbookViewId="0">
      <selection activeCell="K23" sqref="K23"/>
    </sheetView>
  </sheetViews>
  <sheetFormatPr defaultColWidth="9.1796875" defaultRowHeight="13" x14ac:dyDescent="0.3"/>
  <cols>
    <col min="1" max="1" width="4" style="213" customWidth="1"/>
    <col min="2" max="2" width="8.26953125" style="23" customWidth="1"/>
    <col min="3" max="3" width="45.453125" style="23" customWidth="1"/>
    <col min="4" max="4" width="4.08984375" style="31" customWidth="1"/>
    <col min="5" max="5" width="9.26953125" style="46" customWidth="1"/>
    <col min="6" max="6" width="9.08984375" style="46" customWidth="1"/>
    <col min="7" max="7" width="22.7265625" style="30" customWidth="1"/>
    <col min="8" max="16384" width="9.1796875" style="23"/>
  </cols>
  <sheetData>
    <row r="1" spans="1:7" customFormat="1" ht="21" customHeight="1" x14ac:dyDescent="0.35">
      <c r="A1" s="6" t="s">
        <v>14</v>
      </c>
      <c r="B1" s="7"/>
      <c r="C1" s="7"/>
      <c r="D1" s="11" t="s">
        <v>13</v>
      </c>
      <c r="E1" s="112" t="s">
        <v>169</v>
      </c>
      <c r="F1" s="112" t="s">
        <v>170</v>
      </c>
      <c r="G1" s="215" t="s">
        <v>0</v>
      </c>
    </row>
    <row r="2" spans="1:7" ht="22.75" customHeight="1" x14ac:dyDescent="0.3">
      <c r="A2" s="27">
        <v>3.1</v>
      </c>
      <c r="B2" s="117" t="s">
        <v>26</v>
      </c>
      <c r="C2" s="118"/>
      <c r="D2" s="44">
        <f>SUM(D6,D9,D13,D16)</f>
        <v>10</v>
      </c>
      <c r="E2" s="44">
        <f>SUM(E3:E16)</f>
        <v>0</v>
      </c>
      <c r="F2" s="44">
        <f>SUM(F3:F16)</f>
        <v>0</v>
      </c>
      <c r="G2" s="114"/>
    </row>
    <row r="3" spans="1:7" ht="22.75" customHeight="1" x14ac:dyDescent="0.3">
      <c r="A3" s="287" t="s">
        <v>19</v>
      </c>
      <c r="B3" s="303" t="s">
        <v>310</v>
      </c>
      <c r="C3" s="304"/>
      <c r="D3" s="305"/>
      <c r="E3" s="274"/>
      <c r="F3" s="274"/>
      <c r="G3" s="190" t="s">
        <v>284</v>
      </c>
    </row>
    <row r="4" spans="1:7" x14ac:dyDescent="0.3">
      <c r="A4" s="286"/>
      <c r="B4" s="284" t="s">
        <v>184</v>
      </c>
      <c r="C4" s="285"/>
      <c r="D4" s="25">
        <v>1</v>
      </c>
      <c r="E4" s="274"/>
      <c r="F4" s="274"/>
      <c r="G4" s="274"/>
    </row>
    <row r="5" spans="1:7" x14ac:dyDescent="0.3">
      <c r="A5" s="286"/>
      <c r="B5" s="284" t="s">
        <v>185</v>
      </c>
      <c r="C5" s="285"/>
      <c r="D5" s="25">
        <v>2</v>
      </c>
      <c r="E5" s="274"/>
      <c r="F5" s="274"/>
      <c r="G5" s="274"/>
    </row>
    <row r="6" spans="1:7" x14ac:dyDescent="0.3">
      <c r="A6" s="287"/>
      <c r="B6" s="284" t="s">
        <v>186</v>
      </c>
      <c r="C6" s="285"/>
      <c r="D6" s="25">
        <v>3</v>
      </c>
      <c r="E6" s="274"/>
      <c r="F6" s="274"/>
      <c r="G6" s="274"/>
    </row>
    <row r="7" spans="1:7" ht="22.75" customHeight="1" x14ac:dyDescent="0.3">
      <c r="A7" s="266" t="s">
        <v>20</v>
      </c>
      <c r="B7" s="238" t="s">
        <v>187</v>
      </c>
      <c r="C7" s="238"/>
      <c r="D7" s="238"/>
      <c r="E7" s="277"/>
      <c r="F7" s="277"/>
      <c r="G7" s="275"/>
    </row>
    <row r="8" spans="1:7" ht="13.75" customHeight="1" x14ac:dyDescent="0.3">
      <c r="A8" s="266"/>
      <c r="B8" s="63" t="s">
        <v>1</v>
      </c>
      <c r="C8" s="58" t="s">
        <v>188</v>
      </c>
      <c r="D8" s="61">
        <v>1</v>
      </c>
      <c r="E8" s="274"/>
      <c r="F8" s="274"/>
      <c r="G8" s="276"/>
    </row>
    <row r="9" spans="1:7" ht="25.5" customHeight="1" x14ac:dyDescent="0.3">
      <c r="A9" s="266"/>
      <c r="B9" s="63" t="s">
        <v>2</v>
      </c>
      <c r="C9" s="58" t="s">
        <v>311</v>
      </c>
      <c r="D9" s="61">
        <v>2</v>
      </c>
      <c r="E9" s="278"/>
      <c r="F9" s="278"/>
      <c r="G9" s="279"/>
    </row>
    <row r="10" spans="1:7" ht="22.75" customHeight="1" x14ac:dyDescent="0.3">
      <c r="A10" s="228" t="s">
        <v>296</v>
      </c>
      <c r="B10" s="253" t="s">
        <v>194</v>
      </c>
      <c r="C10" s="254"/>
      <c r="D10" s="255"/>
      <c r="E10" s="277"/>
      <c r="F10" s="277"/>
      <c r="G10" s="275"/>
    </row>
    <row r="11" spans="1:7" ht="13.75" customHeight="1" x14ac:dyDescent="0.3">
      <c r="A11" s="266"/>
      <c r="B11" s="280" t="s">
        <v>251</v>
      </c>
      <c r="C11" s="281"/>
      <c r="D11" s="61">
        <v>1</v>
      </c>
      <c r="E11" s="274"/>
      <c r="F11" s="274"/>
      <c r="G11" s="276"/>
    </row>
    <row r="12" spans="1:7" x14ac:dyDescent="0.3">
      <c r="A12" s="266"/>
      <c r="B12" s="280" t="s">
        <v>252</v>
      </c>
      <c r="C12" s="281"/>
      <c r="D12" s="62">
        <v>2</v>
      </c>
      <c r="E12" s="274"/>
      <c r="F12" s="274"/>
      <c r="G12" s="276"/>
    </row>
    <row r="13" spans="1:7" ht="28.75" customHeight="1" x14ac:dyDescent="0.3">
      <c r="A13" s="266"/>
      <c r="B13" s="280" t="s">
        <v>253</v>
      </c>
      <c r="C13" s="281"/>
      <c r="D13" s="62">
        <v>3</v>
      </c>
      <c r="E13" s="274"/>
      <c r="F13" s="274"/>
      <c r="G13" s="276"/>
    </row>
    <row r="14" spans="1:7" ht="22.75" customHeight="1" x14ac:dyDescent="0.3">
      <c r="A14" s="228" t="s">
        <v>195</v>
      </c>
      <c r="B14" s="253" t="s">
        <v>196</v>
      </c>
      <c r="C14" s="254"/>
      <c r="D14" s="255"/>
      <c r="E14" s="251"/>
      <c r="F14" s="251"/>
      <c r="G14" s="275"/>
    </row>
    <row r="15" spans="1:7" ht="13.75" customHeight="1" x14ac:dyDescent="0.3">
      <c r="A15" s="266"/>
      <c r="B15" s="63" t="s">
        <v>1</v>
      </c>
      <c r="C15" s="65" t="s">
        <v>197</v>
      </c>
      <c r="D15" s="61">
        <v>1</v>
      </c>
      <c r="E15" s="245"/>
      <c r="F15" s="245"/>
      <c r="G15" s="276"/>
    </row>
    <row r="16" spans="1:7" x14ac:dyDescent="0.3">
      <c r="A16" s="266"/>
      <c r="B16" s="63" t="s">
        <v>2</v>
      </c>
      <c r="C16" s="65" t="s">
        <v>198</v>
      </c>
      <c r="D16" s="62">
        <v>2</v>
      </c>
      <c r="E16" s="245"/>
      <c r="F16" s="245"/>
      <c r="G16" s="276"/>
    </row>
    <row r="17" spans="1:7" ht="22.75" customHeight="1" x14ac:dyDescent="0.3">
      <c r="A17" s="27">
        <v>3.2</v>
      </c>
      <c r="B17" s="119" t="s">
        <v>69</v>
      </c>
      <c r="C17" s="120"/>
      <c r="D17" s="44">
        <f>SUM(D18,D22)</f>
        <v>5</v>
      </c>
      <c r="E17" s="44">
        <f>SUM(E18:E22)</f>
        <v>0</v>
      </c>
      <c r="F17" s="44">
        <f>SUM(F18:F22)</f>
        <v>0</v>
      </c>
      <c r="G17" s="114"/>
    </row>
    <row r="18" spans="1:7" ht="27.5" customHeight="1" x14ac:dyDescent="0.3">
      <c r="A18" s="212" t="s">
        <v>21</v>
      </c>
      <c r="B18" s="272" t="s">
        <v>199</v>
      </c>
      <c r="C18" s="273"/>
      <c r="D18" s="25">
        <v>2</v>
      </c>
      <c r="E18" s="156"/>
      <c r="F18" s="156"/>
      <c r="G18" s="216" t="s">
        <v>304</v>
      </c>
    </row>
    <row r="19" spans="1:7" ht="22.75" customHeight="1" x14ac:dyDescent="0.3">
      <c r="A19" s="286" t="s">
        <v>22</v>
      </c>
      <c r="B19" s="292" t="s">
        <v>31</v>
      </c>
      <c r="C19" s="293"/>
      <c r="D19" s="294"/>
      <c r="E19" s="282"/>
      <c r="F19" s="282"/>
      <c r="G19" s="283"/>
    </row>
    <row r="20" spans="1:7" ht="13.75" customHeight="1" x14ac:dyDescent="0.3">
      <c r="A20" s="286"/>
      <c r="B20" s="291" t="s">
        <v>189</v>
      </c>
      <c r="C20" s="291"/>
      <c r="D20" s="25">
        <v>1</v>
      </c>
      <c r="E20" s="282"/>
      <c r="F20" s="282"/>
      <c r="G20" s="283"/>
    </row>
    <row r="21" spans="1:7" x14ac:dyDescent="0.3">
      <c r="A21" s="286"/>
      <c r="B21" s="291" t="s">
        <v>190</v>
      </c>
      <c r="C21" s="291"/>
      <c r="D21" s="25">
        <v>2</v>
      </c>
      <c r="E21" s="282"/>
      <c r="F21" s="282"/>
      <c r="G21" s="283"/>
    </row>
    <row r="22" spans="1:7" x14ac:dyDescent="0.3">
      <c r="A22" s="287"/>
      <c r="B22" s="291" t="s">
        <v>191</v>
      </c>
      <c r="C22" s="291"/>
      <c r="D22" s="25">
        <v>3</v>
      </c>
      <c r="E22" s="282"/>
      <c r="F22" s="282"/>
      <c r="G22" s="283"/>
    </row>
    <row r="23" spans="1:7" ht="24.75" customHeight="1" x14ac:dyDescent="0.3">
      <c r="A23" s="129" t="s">
        <v>15</v>
      </c>
      <c r="B23" s="143"/>
      <c r="C23" s="130"/>
      <c r="D23" s="131"/>
      <c r="E23" s="131"/>
      <c r="F23" s="131"/>
      <c r="G23" s="144"/>
    </row>
    <row r="24" spans="1:7" x14ac:dyDescent="0.3">
      <c r="A24" s="145">
        <v>3.3</v>
      </c>
      <c r="B24" s="147" t="s">
        <v>278</v>
      </c>
      <c r="C24" s="122"/>
      <c r="D24" s="115">
        <f>SUM(D29,D33,D36)</f>
        <v>8</v>
      </c>
      <c r="E24" s="152">
        <f>SUM(E26:E36)</f>
        <v>0</v>
      </c>
      <c r="F24" s="116">
        <f>SUM(F26:F36)</f>
        <v>0</v>
      </c>
      <c r="G24" s="153"/>
    </row>
    <row r="25" spans="1:7" x14ac:dyDescent="0.3">
      <c r="A25" s="146"/>
      <c r="B25" s="148" t="s">
        <v>279</v>
      </c>
      <c r="C25" s="149"/>
      <c r="D25" s="150"/>
      <c r="E25" s="154"/>
      <c r="F25" s="151"/>
      <c r="G25" s="155"/>
    </row>
    <row r="26" spans="1:7" ht="22.75" customHeight="1" x14ac:dyDescent="0.3">
      <c r="A26" s="289" t="s">
        <v>23</v>
      </c>
      <c r="B26" s="297" t="s">
        <v>285</v>
      </c>
      <c r="C26" s="297"/>
      <c r="D26" s="297"/>
      <c r="E26" s="274"/>
      <c r="F26" s="274"/>
      <c r="G26" s="190" t="s">
        <v>284</v>
      </c>
    </row>
    <row r="27" spans="1:7" ht="13.75" customHeight="1" x14ac:dyDescent="0.3">
      <c r="A27" s="289"/>
      <c r="B27" s="284" t="s">
        <v>286</v>
      </c>
      <c r="C27" s="285"/>
      <c r="D27" s="33">
        <v>1</v>
      </c>
      <c r="E27" s="274"/>
      <c r="F27" s="274"/>
      <c r="G27" s="274"/>
    </row>
    <row r="28" spans="1:7" ht="13.75" customHeight="1" x14ac:dyDescent="0.3">
      <c r="A28" s="289"/>
      <c r="B28" s="284" t="s">
        <v>287</v>
      </c>
      <c r="C28" s="285"/>
      <c r="D28" s="33">
        <v>2</v>
      </c>
      <c r="E28" s="274"/>
      <c r="F28" s="274"/>
      <c r="G28" s="274"/>
    </row>
    <row r="29" spans="1:7" x14ac:dyDescent="0.3">
      <c r="A29" s="290"/>
      <c r="B29" s="295" t="s">
        <v>288</v>
      </c>
      <c r="C29" s="296"/>
      <c r="D29" s="33">
        <v>3</v>
      </c>
      <c r="E29" s="278"/>
      <c r="F29" s="278"/>
      <c r="G29" s="274"/>
    </row>
    <row r="30" spans="1:7" ht="22.75" customHeight="1" x14ac:dyDescent="0.3">
      <c r="A30" s="288" t="s">
        <v>24</v>
      </c>
      <c r="B30" s="253" t="s">
        <v>254</v>
      </c>
      <c r="C30" s="254"/>
      <c r="D30" s="255"/>
      <c r="E30" s="277"/>
      <c r="F30" s="277"/>
      <c r="G30" s="298"/>
    </row>
    <row r="31" spans="1:7" ht="27.65" customHeight="1" x14ac:dyDescent="0.3">
      <c r="A31" s="289"/>
      <c r="B31" s="58" t="s">
        <v>1</v>
      </c>
      <c r="C31" s="58" t="s">
        <v>255</v>
      </c>
      <c r="D31" s="59">
        <v>1</v>
      </c>
      <c r="E31" s="274"/>
      <c r="F31" s="274"/>
      <c r="G31" s="299"/>
    </row>
    <row r="32" spans="1:7" x14ac:dyDescent="0.3">
      <c r="A32" s="289"/>
      <c r="B32" s="58" t="s">
        <v>2</v>
      </c>
      <c r="C32" s="58" t="s">
        <v>268</v>
      </c>
      <c r="D32" s="59">
        <v>2</v>
      </c>
      <c r="E32" s="274"/>
      <c r="F32" s="274"/>
      <c r="G32" s="301"/>
    </row>
    <row r="33" spans="1:7" ht="26" x14ac:dyDescent="0.3">
      <c r="A33" s="290"/>
      <c r="B33" s="66" t="s">
        <v>4</v>
      </c>
      <c r="C33" s="66" t="s">
        <v>256</v>
      </c>
      <c r="D33" s="59">
        <v>3</v>
      </c>
      <c r="E33" s="278"/>
      <c r="F33" s="278"/>
      <c r="G33" s="302"/>
    </row>
    <row r="34" spans="1:7" ht="22.75" customHeight="1" x14ac:dyDescent="0.3">
      <c r="A34" s="288" t="s">
        <v>25</v>
      </c>
      <c r="B34" s="253" t="s">
        <v>200</v>
      </c>
      <c r="C34" s="254"/>
      <c r="D34" s="255"/>
      <c r="E34" s="277"/>
      <c r="F34" s="277"/>
      <c r="G34" s="298"/>
    </row>
    <row r="35" spans="1:7" ht="13.75" customHeight="1" x14ac:dyDescent="0.3">
      <c r="A35" s="289"/>
      <c r="B35" s="66" t="s">
        <v>1</v>
      </c>
      <c r="C35" s="55" t="s">
        <v>241</v>
      </c>
      <c r="D35" s="59">
        <v>1</v>
      </c>
      <c r="E35" s="274"/>
      <c r="F35" s="274"/>
      <c r="G35" s="299"/>
    </row>
    <row r="36" spans="1:7" ht="26" x14ac:dyDescent="0.3">
      <c r="A36" s="290"/>
      <c r="B36" s="67" t="s">
        <v>2</v>
      </c>
      <c r="C36" s="67" t="s">
        <v>240</v>
      </c>
      <c r="D36" s="59">
        <v>2</v>
      </c>
      <c r="E36" s="278"/>
      <c r="F36" s="278"/>
      <c r="G36" s="300"/>
    </row>
    <row r="38" spans="1:7" x14ac:dyDescent="0.3">
      <c r="C38" s="210" t="s">
        <v>293</v>
      </c>
      <c r="D38" s="51">
        <f>SUM(D2,D17,D24)</f>
        <v>23</v>
      </c>
      <c r="E38" s="45">
        <f>SUM(E2,E17,E24)</f>
        <v>0</v>
      </c>
      <c r="F38" s="45">
        <f>SUM(F2,F17,F24)</f>
        <v>0</v>
      </c>
    </row>
  </sheetData>
  <sheetProtection selectLockedCells="1"/>
  <mergeCells count="53">
    <mergeCell ref="A14:A16"/>
    <mergeCell ref="F14:F16"/>
    <mergeCell ref="E3:E6"/>
    <mergeCell ref="E10:E13"/>
    <mergeCell ref="E14:E16"/>
    <mergeCell ref="A3:A6"/>
    <mergeCell ref="F3:F6"/>
    <mergeCell ref="B3:D3"/>
    <mergeCell ref="B7:D7"/>
    <mergeCell ref="B10:D10"/>
    <mergeCell ref="B14:D14"/>
    <mergeCell ref="A10:A13"/>
    <mergeCell ref="F10:F13"/>
    <mergeCell ref="A7:A9"/>
    <mergeCell ref="G34:G36"/>
    <mergeCell ref="A30:A33"/>
    <mergeCell ref="F30:F33"/>
    <mergeCell ref="G30:G33"/>
    <mergeCell ref="E30:E33"/>
    <mergeCell ref="E34:E36"/>
    <mergeCell ref="B30:D30"/>
    <mergeCell ref="B34:D34"/>
    <mergeCell ref="A19:A22"/>
    <mergeCell ref="F19:F22"/>
    <mergeCell ref="A34:A36"/>
    <mergeCell ref="F34:F36"/>
    <mergeCell ref="A26:A29"/>
    <mergeCell ref="F26:F29"/>
    <mergeCell ref="B20:C20"/>
    <mergeCell ref="B21:C21"/>
    <mergeCell ref="B22:C22"/>
    <mergeCell ref="B19:D19"/>
    <mergeCell ref="B27:C27"/>
    <mergeCell ref="B28:C28"/>
    <mergeCell ref="B29:C29"/>
    <mergeCell ref="B26:D26"/>
    <mergeCell ref="E26:E29"/>
    <mergeCell ref="B18:C18"/>
    <mergeCell ref="G4:G6"/>
    <mergeCell ref="G27:G29"/>
    <mergeCell ref="G14:G16"/>
    <mergeCell ref="F7:F9"/>
    <mergeCell ref="G7:G9"/>
    <mergeCell ref="B12:C12"/>
    <mergeCell ref="E19:E22"/>
    <mergeCell ref="G19:G22"/>
    <mergeCell ref="G10:G13"/>
    <mergeCell ref="B4:C4"/>
    <mergeCell ref="B5:C5"/>
    <mergeCell ref="B6:C6"/>
    <mergeCell ref="B11:C11"/>
    <mergeCell ref="B13:C13"/>
    <mergeCell ref="E7:E9"/>
  </mergeCells>
  <conditionalFormatting sqref="E3:F16 E18:F22 E26:F36">
    <cfRule type="containsBlanks" dxfId="13" priority="3">
      <formula>LEN(TRIM(E3))=0</formula>
    </cfRule>
  </conditionalFormatting>
  <conditionalFormatting sqref="G4:G6">
    <cfRule type="containsBlanks" dxfId="12" priority="2">
      <formula>LEN(TRIM(G4))=0</formula>
    </cfRule>
  </conditionalFormatting>
  <conditionalFormatting sqref="G27:G29">
    <cfRule type="containsBlanks" dxfId="11" priority="1">
      <formula>LEN(TRIM(G27))=0</formula>
    </cfRule>
  </conditionalFormatting>
  <pageMargins left="0.27" right="0.35" top="0.75" bottom="0.75" header="0.3" footer="0.3"/>
  <pageSetup paperSize="9" scale="94" orientation="portrait" r:id="rId1"/>
  <headerFooter>
    <oddHeader>&amp;L&amp;"-,Bold"LEAF ASSESSMENT
EXISTING DEVELOPMENT
&amp;R&amp;"-,Bold"PART 3 
ENVIRONMENTAL SUSTAINABILITY</oddHeader>
    <oddFooter>&amp;L&amp;9Version 2.3&amp;C&amp;9Updated Dec 22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B981-E725-49E3-891C-1DDD4AF58697}">
  <sheetPr codeName="Sheet6"/>
  <dimension ref="A1:G40"/>
  <sheetViews>
    <sheetView showGridLines="0" showRuler="0" view="pageBreakPreview" topLeftCell="A24" zoomScale="80" zoomScaleNormal="100" zoomScaleSheetLayoutView="80" workbookViewId="0">
      <selection activeCell="N13" sqref="N13"/>
    </sheetView>
  </sheetViews>
  <sheetFormatPr defaultColWidth="9.1796875" defaultRowHeight="13" x14ac:dyDescent="0.3"/>
  <cols>
    <col min="1" max="1" width="3.90625" style="30" customWidth="1"/>
    <col min="2" max="2" width="8.1796875" style="35" customWidth="1"/>
    <col min="3" max="3" width="44.81640625" style="23" customWidth="1"/>
    <col min="4" max="4" width="5" style="31" customWidth="1"/>
    <col min="5" max="5" width="11" style="46" customWidth="1"/>
    <col min="6" max="6" width="10.26953125" style="46" customWidth="1"/>
    <col min="7" max="7" width="24.26953125" style="30" customWidth="1"/>
    <col min="8" max="16384" width="9.1796875" style="23"/>
  </cols>
  <sheetData>
    <row r="1" spans="1:7" s="37" customFormat="1" ht="21" customHeight="1" x14ac:dyDescent="0.35">
      <c r="A1" s="22" t="s">
        <v>14</v>
      </c>
      <c r="B1" s="39"/>
      <c r="C1" s="182"/>
      <c r="D1" s="11" t="s">
        <v>13</v>
      </c>
      <c r="E1" s="112" t="s">
        <v>169</v>
      </c>
      <c r="F1" s="112" t="s">
        <v>170</v>
      </c>
      <c r="G1" s="215" t="s">
        <v>0</v>
      </c>
    </row>
    <row r="2" spans="1:7" s="37" customFormat="1" ht="22.75" customHeight="1" x14ac:dyDescent="0.35">
      <c r="A2" s="113">
        <v>4.0999999999999996</v>
      </c>
      <c r="B2" s="117" t="s">
        <v>34</v>
      </c>
      <c r="C2" s="118"/>
      <c r="D2" s="44">
        <f>SUM(D7,D12,D15)</f>
        <v>10</v>
      </c>
      <c r="E2" s="44">
        <f>SUM(E3:E15)</f>
        <v>0</v>
      </c>
      <c r="F2" s="44">
        <f>SUM(F3:F15)</f>
        <v>0</v>
      </c>
      <c r="G2" s="196"/>
    </row>
    <row r="3" spans="1:7" ht="22.75" customHeight="1" x14ac:dyDescent="0.3">
      <c r="A3" s="286" t="s">
        <v>27</v>
      </c>
      <c r="B3" s="297" t="s">
        <v>70</v>
      </c>
      <c r="C3" s="297"/>
      <c r="D3" s="297"/>
      <c r="E3" s="277"/>
      <c r="F3" s="332"/>
      <c r="G3" s="190" t="s">
        <v>284</v>
      </c>
    </row>
    <row r="4" spans="1:7" ht="13.75" customHeight="1" x14ac:dyDescent="0.3">
      <c r="A4" s="286"/>
      <c r="B4" s="322" t="s">
        <v>100</v>
      </c>
      <c r="C4" s="322"/>
      <c r="D4" s="25">
        <v>1</v>
      </c>
      <c r="E4" s="274"/>
      <c r="F4" s="333"/>
      <c r="G4" s="274"/>
    </row>
    <row r="5" spans="1:7" x14ac:dyDescent="0.3">
      <c r="A5" s="286"/>
      <c r="B5" s="322" t="s">
        <v>101</v>
      </c>
      <c r="C5" s="322"/>
      <c r="D5" s="25">
        <v>2</v>
      </c>
      <c r="E5" s="274"/>
      <c r="F5" s="333"/>
      <c r="G5" s="274"/>
    </row>
    <row r="6" spans="1:7" x14ac:dyDescent="0.3">
      <c r="A6" s="286"/>
      <c r="B6" s="322" t="s">
        <v>102</v>
      </c>
      <c r="C6" s="322"/>
      <c r="D6" s="25">
        <v>3</v>
      </c>
      <c r="E6" s="274"/>
      <c r="F6" s="333"/>
      <c r="G6" s="274"/>
    </row>
    <row r="7" spans="1:7" x14ac:dyDescent="0.3">
      <c r="A7" s="287"/>
      <c r="B7" s="322" t="s">
        <v>171</v>
      </c>
      <c r="C7" s="322"/>
      <c r="D7" s="25">
        <v>4</v>
      </c>
      <c r="E7" s="278"/>
      <c r="F7" s="334"/>
      <c r="G7" s="274"/>
    </row>
    <row r="8" spans="1:7" ht="22.75" customHeight="1" x14ac:dyDescent="0.3">
      <c r="A8" s="286" t="s">
        <v>28</v>
      </c>
      <c r="B8" s="297" t="s">
        <v>35</v>
      </c>
      <c r="C8" s="297"/>
      <c r="D8" s="297"/>
      <c r="E8" s="274"/>
      <c r="F8" s="333"/>
      <c r="G8" s="190" t="s">
        <v>284</v>
      </c>
    </row>
    <row r="9" spans="1:7" ht="15" customHeight="1" x14ac:dyDescent="0.3">
      <c r="A9" s="286"/>
      <c r="B9" s="331" t="s">
        <v>100</v>
      </c>
      <c r="C9" s="331"/>
      <c r="D9" s="25">
        <v>1</v>
      </c>
      <c r="E9" s="274"/>
      <c r="F9" s="333"/>
      <c r="G9" s="274"/>
    </row>
    <row r="10" spans="1:7" ht="14.4" customHeight="1" x14ac:dyDescent="0.3">
      <c r="A10" s="286"/>
      <c r="B10" s="331" t="s">
        <v>101</v>
      </c>
      <c r="C10" s="331"/>
      <c r="D10" s="25">
        <v>2</v>
      </c>
      <c r="E10" s="274"/>
      <c r="F10" s="333"/>
      <c r="G10" s="274"/>
    </row>
    <row r="11" spans="1:7" ht="14.4" customHeight="1" x14ac:dyDescent="0.3">
      <c r="A11" s="286"/>
      <c r="B11" s="331" t="s">
        <v>102</v>
      </c>
      <c r="C11" s="331"/>
      <c r="D11" s="25">
        <v>3</v>
      </c>
      <c r="E11" s="274"/>
      <c r="F11" s="333"/>
      <c r="G11" s="274"/>
    </row>
    <row r="12" spans="1:7" ht="15" customHeight="1" x14ac:dyDescent="0.3">
      <c r="A12" s="287"/>
      <c r="B12" s="331" t="s">
        <v>171</v>
      </c>
      <c r="C12" s="331"/>
      <c r="D12" s="25">
        <v>4</v>
      </c>
      <c r="E12" s="274"/>
      <c r="F12" s="333"/>
      <c r="G12" s="278"/>
    </row>
    <row r="13" spans="1:7" ht="22.75" customHeight="1" x14ac:dyDescent="0.3">
      <c r="A13" s="317" t="s">
        <v>106</v>
      </c>
      <c r="B13" s="306" t="s">
        <v>107</v>
      </c>
      <c r="C13" s="307"/>
      <c r="D13" s="308"/>
      <c r="E13" s="277"/>
      <c r="F13" s="277"/>
      <c r="G13" s="313"/>
    </row>
    <row r="14" spans="1:7" ht="30" customHeight="1" x14ac:dyDescent="0.3">
      <c r="A14" s="318"/>
      <c r="B14" s="34" t="s">
        <v>1</v>
      </c>
      <c r="C14" s="36" t="s">
        <v>209</v>
      </c>
      <c r="D14" s="25">
        <v>1</v>
      </c>
      <c r="E14" s="274"/>
      <c r="F14" s="274"/>
      <c r="G14" s="313"/>
    </row>
    <row r="15" spans="1:7" ht="31" customHeight="1" x14ac:dyDescent="0.3">
      <c r="A15" s="319"/>
      <c r="B15" s="38" t="s">
        <v>2</v>
      </c>
      <c r="C15" s="36" t="s">
        <v>210</v>
      </c>
      <c r="D15" s="25">
        <v>2</v>
      </c>
      <c r="E15" s="278"/>
      <c r="F15" s="278"/>
      <c r="G15" s="314"/>
    </row>
    <row r="16" spans="1:7" s="37" customFormat="1" ht="22.75" customHeight="1" x14ac:dyDescent="0.35">
      <c r="A16" s="27">
        <v>4.2</v>
      </c>
      <c r="B16" s="119" t="s">
        <v>38</v>
      </c>
      <c r="C16" s="120"/>
      <c r="D16" s="44">
        <f>SUM(D21,D27,D30)</f>
        <v>11</v>
      </c>
      <c r="E16" s="44">
        <f>SUM(E17:E30)</f>
        <v>0</v>
      </c>
      <c r="F16" s="44">
        <f>SUM(F17:F30)</f>
        <v>0</v>
      </c>
      <c r="G16" s="114"/>
    </row>
    <row r="17" spans="1:7" ht="29.4" customHeight="1" x14ac:dyDescent="0.3">
      <c r="A17" s="309" t="s">
        <v>29</v>
      </c>
      <c r="B17" s="306" t="s">
        <v>72</v>
      </c>
      <c r="C17" s="307"/>
      <c r="D17" s="308"/>
      <c r="E17" s="277"/>
      <c r="F17" s="277"/>
      <c r="G17" s="326"/>
    </row>
    <row r="18" spans="1:7" ht="25.5" customHeight="1" x14ac:dyDescent="0.3">
      <c r="A18" s="310"/>
      <c r="B18" s="17" t="s">
        <v>1</v>
      </c>
      <c r="C18" s="17" t="s">
        <v>321</v>
      </c>
      <c r="D18" s="25">
        <v>1</v>
      </c>
      <c r="E18" s="274"/>
      <c r="F18" s="274"/>
      <c r="G18" s="313"/>
    </row>
    <row r="19" spans="1:7" ht="26" x14ac:dyDescent="0.3">
      <c r="A19" s="310"/>
      <c r="B19" s="17" t="s">
        <v>2</v>
      </c>
      <c r="C19" s="17" t="s">
        <v>322</v>
      </c>
      <c r="D19" s="25">
        <v>2</v>
      </c>
      <c r="E19" s="278"/>
      <c r="F19" s="278"/>
      <c r="G19" s="314"/>
    </row>
    <row r="20" spans="1:7" ht="26" x14ac:dyDescent="0.3">
      <c r="A20" s="311"/>
      <c r="B20" s="17" t="s">
        <v>3</v>
      </c>
      <c r="C20" s="17" t="s">
        <v>323</v>
      </c>
      <c r="D20" s="25">
        <v>3</v>
      </c>
      <c r="E20" s="221"/>
      <c r="F20" s="221"/>
      <c r="G20" s="222"/>
    </row>
    <row r="21" spans="1:7" ht="78" x14ac:dyDescent="0.3">
      <c r="A21" s="312"/>
      <c r="B21" s="179" t="s">
        <v>4</v>
      </c>
      <c r="C21" s="17" t="s">
        <v>324</v>
      </c>
      <c r="D21" s="25">
        <v>4</v>
      </c>
      <c r="E21" s="221"/>
      <c r="F21" s="221"/>
      <c r="G21" s="222"/>
    </row>
    <row r="22" spans="1:7" ht="22.75" customHeight="1" x14ac:dyDescent="0.3">
      <c r="A22" s="287" t="s">
        <v>30</v>
      </c>
      <c r="B22" s="306" t="s">
        <v>39</v>
      </c>
      <c r="C22" s="307"/>
      <c r="D22" s="308"/>
      <c r="E22" s="282"/>
      <c r="F22" s="282"/>
      <c r="G22" s="327"/>
    </row>
    <row r="23" spans="1:7" ht="13.75" customHeight="1" x14ac:dyDescent="0.3">
      <c r="A23" s="287"/>
      <c r="B23" s="17" t="s">
        <v>1</v>
      </c>
      <c r="C23" s="320" t="s">
        <v>305</v>
      </c>
      <c r="D23" s="25">
        <v>1</v>
      </c>
      <c r="E23" s="282"/>
      <c r="F23" s="282"/>
      <c r="G23" s="327"/>
    </row>
    <row r="24" spans="1:7" ht="26" x14ac:dyDescent="0.3">
      <c r="A24" s="287"/>
      <c r="B24" s="17" t="s">
        <v>46</v>
      </c>
      <c r="C24" s="321"/>
      <c r="D24" s="25">
        <v>2</v>
      </c>
      <c r="E24" s="282"/>
      <c r="F24" s="282"/>
      <c r="G24" s="327"/>
    </row>
    <row r="25" spans="1:7" x14ac:dyDescent="0.3">
      <c r="A25" s="287"/>
      <c r="B25" s="17" t="s">
        <v>2</v>
      </c>
      <c r="C25" s="320" t="s">
        <v>306</v>
      </c>
      <c r="D25" s="25">
        <v>3</v>
      </c>
      <c r="E25" s="282"/>
      <c r="F25" s="282"/>
      <c r="G25" s="327"/>
    </row>
    <row r="26" spans="1:7" ht="26" x14ac:dyDescent="0.3">
      <c r="A26" s="287"/>
      <c r="B26" s="17" t="s">
        <v>3</v>
      </c>
      <c r="C26" s="321"/>
      <c r="D26" s="25">
        <v>4</v>
      </c>
      <c r="E26" s="282"/>
      <c r="F26" s="282"/>
      <c r="G26" s="327"/>
    </row>
    <row r="27" spans="1:7" ht="52" x14ac:dyDescent="0.3">
      <c r="A27" s="287"/>
      <c r="B27" s="179" t="s">
        <v>4</v>
      </c>
      <c r="C27" s="60" t="s">
        <v>105</v>
      </c>
      <c r="D27" s="180">
        <v>5</v>
      </c>
      <c r="E27" s="282"/>
      <c r="F27" s="282"/>
      <c r="G27" s="327"/>
    </row>
    <row r="28" spans="1:7" ht="22.75" customHeight="1" x14ac:dyDescent="0.3">
      <c r="A28" s="329" t="s">
        <v>81</v>
      </c>
      <c r="B28" s="297" t="s">
        <v>103</v>
      </c>
      <c r="C28" s="297"/>
      <c r="D28" s="297"/>
      <c r="E28" s="282"/>
      <c r="F28" s="282"/>
      <c r="G28" s="328"/>
    </row>
    <row r="29" spans="1:7" ht="13.75" customHeight="1" x14ac:dyDescent="0.3">
      <c r="A29" s="330"/>
      <c r="B29" s="17" t="s">
        <v>1</v>
      </c>
      <c r="C29" s="55" t="s">
        <v>207</v>
      </c>
      <c r="D29" s="25">
        <v>1</v>
      </c>
      <c r="E29" s="277"/>
      <c r="F29" s="277"/>
      <c r="G29" s="275"/>
    </row>
    <row r="30" spans="1:7" ht="26" x14ac:dyDescent="0.3">
      <c r="A30" s="330"/>
      <c r="B30" s="17" t="s">
        <v>2</v>
      </c>
      <c r="C30" s="55" t="s">
        <v>307</v>
      </c>
      <c r="D30" s="25">
        <v>2</v>
      </c>
      <c r="E30" s="277"/>
      <c r="F30" s="277"/>
      <c r="G30" s="326"/>
    </row>
    <row r="31" spans="1:7" ht="24.75" customHeight="1" x14ac:dyDescent="0.3">
      <c r="A31" s="123" t="s">
        <v>15</v>
      </c>
      <c r="B31" s="124"/>
      <c r="C31" s="124"/>
      <c r="D31" s="125"/>
      <c r="E31" s="125"/>
      <c r="F31" s="125"/>
      <c r="G31" s="126"/>
    </row>
    <row r="32" spans="1:7" s="37" customFormat="1" ht="22.75" customHeight="1" x14ac:dyDescent="0.35">
      <c r="A32" s="27">
        <v>4.3</v>
      </c>
      <c r="B32" s="121" t="s">
        <v>211</v>
      </c>
      <c r="C32" s="120"/>
      <c r="D32" s="44">
        <f>SUM(D35,D38)</f>
        <v>4</v>
      </c>
      <c r="E32" s="127">
        <f>SUM(E33:E38)</f>
        <v>0</v>
      </c>
      <c r="F32" s="127">
        <f>SUM(F33:F38)</f>
        <v>0</v>
      </c>
      <c r="G32" s="128"/>
    </row>
    <row r="33" spans="1:7" ht="27.65" customHeight="1" x14ac:dyDescent="0.3">
      <c r="A33" s="315" t="s">
        <v>32</v>
      </c>
      <c r="B33" s="306" t="s">
        <v>108</v>
      </c>
      <c r="C33" s="307"/>
      <c r="D33" s="308"/>
      <c r="E33" s="282"/>
      <c r="F33" s="282"/>
      <c r="G33" s="316"/>
    </row>
    <row r="34" spans="1:7" ht="18" customHeight="1" x14ac:dyDescent="0.3">
      <c r="A34" s="315"/>
      <c r="B34" s="53" t="s">
        <v>1</v>
      </c>
      <c r="C34" s="53" t="s">
        <v>298</v>
      </c>
      <c r="D34" s="33">
        <v>1</v>
      </c>
      <c r="E34" s="282"/>
      <c r="F34" s="282"/>
      <c r="G34" s="316"/>
    </row>
    <row r="35" spans="1:7" x14ac:dyDescent="0.3">
      <c r="A35" s="315"/>
      <c r="B35" s="53" t="s">
        <v>2</v>
      </c>
      <c r="C35" s="53" t="s">
        <v>212</v>
      </c>
      <c r="D35" s="33">
        <v>2</v>
      </c>
      <c r="E35" s="282"/>
      <c r="F35" s="282"/>
      <c r="G35" s="316"/>
    </row>
    <row r="36" spans="1:7" ht="25.75" customHeight="1" x14ac:dyDescent="0.3">
      <c r="A36" s="288" t="s">
        <v>33</v>
      </c>
      <c r="B36" s="306" t="s">
        <v>82</v>
      </c>
      <c r="C36" s="307"/>
      <c r="D36" s="308"/>
      <c r="E36" s="277"/>
      <c r="F36" s="277"/>
      <c r="G36" s="323"/>
    </row>
    <row r="37" spans="1:7" x14ac:dyDescent="0.3">
      <c r="A37" s="289"/>
      <c r="B37" s="53" t="s">
        <v>1</v>
      </c>
      <c r="C37" s="29" t="s">
        <v>83</v>
      </c>
      <c r="D37" s="33">
        <v>1</v>
      </c>
      <c r="E37" s="274"/>
      <c r="F37" s="274"/>
      <c r="G37" s="324"/>
    </row>
    <row r="38" spans="1:7" x14ac:dyDescent="0.3">
      <c r="A38" s="290"/>
      <c r="B38" s="181" t="s">
        <v>2</v>
      </c>
      <c r="C38" s="34" t="s">
        <v>84</v>
      </c>
      <c r="D38" s="33">
        <v>2</v>
      </c>
      <c r="E38" s="278"/>
      <c r="F38" s="278"/>
      <c r="G38" s="325"/>
    </row>
    <row r="40" spans="1:7" x14ac:dyDescent="0.3">
      <c r="C40" s="211" t="s">
        <v>294</v>
      </c>
      <c r="D40" s="45">
        <f>SUM(D2,D16,D32)</f>
        <v>25</v>
      </c>
      <c r="E40" s="51">
        <f>SUM(E2,E16,E32)</f>
        <v>0</v>
      </c>
      <c r="F40" s="51">
        <f>SUM(F2,F16,F32)</f>
        <v>0</v>
      </c>
    </row>
  </sheetData>
  <sheetProtection selectLockedCells="1"/>
  <mergeCells count="50">
    <mergeCell ref="A36:A38"/>
    <mergeCell ref="B7:C7"/>
    <mergeCell ref="B8:D8"/>
    <mergeCell ref="A3:A7"/>
    <mergeCell ref="A8:A12"/>
    <mergeCell ref="B9:C9"/>
    <mergeCell ref="B10:C10"/>
    <mergeCell ref="B11:C11"/>
    <mergeCell ref="B12:C12"/>
    <mergeCell ref="B3:D3"/>
    <mergeCell ref="B4:C4"/>
    <mergeCell ref="A22:A27"/>
    <mergeCell ref="F22:F27"/>
    <mergeCell ref="G22:G27"/>
    <mergeCell ref="F28:F30"/>
    <mergeCell ref="G28:G30"/>
    <mergeCell ref="A28:A30"/>
    <mergeCell ref="E22:E27"/>
    <mergeCell ref="E28:E30"/>
    <mergeCell ref="C23:C24"/>
    <mergeCell ref="B22:D22"/>
    <mergeCell ref="B5:C5"/>
    <mergeCell ref="B6:C6"/>
    <mergeCell ref="G36:G38"/>
    <mergeCell ref="G17:G19"/>
    <mergeCell ref="E33:E35"/>
    <mergeCell ref="E36:E38"/>
    <mergeCell ref="B36:D36"/>
    <mergeCell ref="G4:G7"/>
    <mergeCell ref="G9:G12"/>
    <mergeCell ref="F3:F7"/>
    <mergeCell ref="F8:F12"/>
    <mergeCell ref="E3:E7"/>
    <mergeCell ref="E8:E12"/>
    <mergeCell ref="B28:D28"/>
    <mergeCell ref="B33:D33"/>
    <mergeCell ref="F36:F38"/>
    <mergeCell ref="A17:A21"/>
    <mergeCell ref="G13:G15"/>
    <mergeCell ref="F13:F15"/>
    <mergeCell ref="A33:A35"/>
    <mergeCell ref="F33:F35"/>
    <mergeCell ref="G33:G35"/>
    <mergeCell ref="F17:F19"/>
    <mergeCell ref="A13:A15"/>
    <mergeCell ref="E13:E15"/>
    <mergeCell ref="E17:E19"/>
    <mergeCell ref="C25:C26"/>
    <mergeCell ref="B13:D13"/>
    <mergeCell ref="B17:D17"/>
  </mergeCells>
  <conditionalFormatting sqref="E3:F15 E17:F30 E33:F38">
    <cfRule type="containsBlanks" dxfId="10" priority="3">
      <formula>LEN(TRIM(E3))=0</formula>
    </cfRule>
  </conditionalFormatting>
  <conditionalFormatting sqref="G4:G7">
    <cfRule type="containsBlanks" dxfId="9" priority="2">
      <formula>LEN(TRIM(G4))=0</formula>
    </cfRule>
  </conditionalFormatting>
  <conditionalFormatting sqref="G9:G12">
    <cfRule type="containsBlanks" dxfId="8" priority="1">
      <formula>LEN(TRIM(G9))=0</formula>
    </cfRule>
  </conditionalFormatting>
  <pageMargins left="0.19" right="0.25" top="0.75" bottom="0.75" header="0.3" footer="0.3"/>
  <pageSetup paperSize="9" scale="92" orientation="portrait" r:id="rId1"/>
  <headerFooter>
    <oddHeader>&amp;L&amp;"-,Bold"LEAF ASSESSMENT
EXISTING DEVELOPMENT&amp;R&amp;"-,Bold"PART 4 
BIODIVERSITY CONSERVATION</oddHeader>
    <oddFooter>&amp;L&amp;9Version 2.3&amp;C&amp;9Updated Dec 22</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607-B1E9-4836-8882-D57C3D93293E}">
  <sheetPr codeName="Sheet7"/>
  <dimension ref="A1:G52"/>
  <sheetViews>
    <sheetView showGridLines="0" showRuler="0" view="pageBreakPreview" topLeftCell="A37" zoomScale="80" zoomScaleNormal="100" zoomScaleSheetLayoutView="80" workbookViewId="0">
      <selection activeCell="C30" sqref="C30"/>
    </sheetView>
  </sheetViews>
  <sheetFormatPr defaultRowHeight="14.5" x14ac:dyDescent="0.35"/>
  <cols>
    <col min="1" max="1" width="3.81640625" style="2" customWidth="1"/>
    <col min="2" max="2" width="9.36328125" customWidth="1"/>
    <col min="3" max="3" width="43.08984375" customWidth="1"/>
    <col min="4" max="4" width="3.81640625" style="1" customWidth="1"/>
    <col min="5" max="5" width="9.26953125" style="14" customWidth="1"/>
    <col min="6" max="6" width="9.7265625" style="14" customWidth="1"/>
    <col min="7" max="7" width="22.81640625" style="2" customWidth="1"/>
  </cols>
  <sheetData>
    <row r="1" spans="1:7" s="41" customFormat="1" ht="21" customHeight="1" x14ac:dyDescent="0.35">
      <c r="A1" s="6" t="s">
        <v>14</v>
      </c>
      <c r="B1" s="32"/>
      <c r="C1" s="32"/>
      <c r="D1" s="11" t="s">
        <v>13</v>
      </c>
      <c r="E1" s="112" t="s">
        <v>169</v>
      </c>
      <c r="F1" s="112" t="s">
        <v>170</v>
      </c>
      <c r="G1" s="215" t="s">
        <v>0</v>
      </c>
    </row>
    <row r="2" spans="1:7" s="70" customFormat="1" ht="22.75" customHeight="1" x14ac:dyDescent="0.35">
      <c r="A2" s="27">
        <v>5.0999999999999996</v>
      </c>
      <c r="B2" s="69" t="s">
        <v>60</v>
      </c>
      <c r="C2" s="69"/>
      <c r="D2" s="44">
        <f>SUM(D8,D16,D12,D20)</f>
        <v>14</v>
      </c>
      <c r="E2" s="44">
        <f>SUM(E3:E20)</f>
        <v>0</v>
      </c>
      <c r="F2" s="44">
        <f>SUM(F3:F20)</f>
        <v>0</v>
      </c>
      <c r="G2" s="54"/>
    </row>
    <row r="3" spans="1:7" s="23" customFormat="1" ht="22.75" customHeight="1" x14ac:dyDescent="0.3">
      <c r="A3" s="287" t="s">
        <v>36</v>
      </c>
      <c r="B3" s="349" t="s">
        <v>11</v>
      </c>
      <c r="C3" s="349"/>
      <c r="D3" s="349"/>
      <c r="E3" s="350"/>
      <c r="F3" s="282"/>
      <c r="G3" s="328"/>
    </row>
    <row r="4" spans="1:7" s="23" customFormat="1" ht="13" x14ac:dyDescent="0.3">
      <c r="A4" s="287"/>
      <c r="B4" s="58" t="s">
        <v>1</v>
      </c>
      <c r="C4" s="232" t="s">
        <v>213</v>
      </c>
      <c r="D4" s="52">
        <v>1</v>
      </c>
      <c r="E4" s="350"/>
      <c r="F4" s="282"/>
      <c r="G4" s="328"/>
    </row>
    <row r="5" spans="1:7" s="23" customFormat="1" ht="26" x14ac:dyDescent="0.3">
      <c r="A5" s="287"/>
      <c r="B5" s="58" t="s">
        <v>46</v>
      </c>
      <c r="C5" s="232"/>
      <c r="D5" s="52">
        <v>2</v>
      </c>
      <c r="E5" s="350"/>
      <c r="F5" s="282"/>
      <c r="G5" s="327"/>
    </row>
    <row r="6" spans="1:7" s="23" customFormat="1" ht="13" x14ac:dyDescent="0.3">
      <c r="A6" s="287"/>
      <c r="B6" s="58" t="s">
        <v>2</v>
      </c>
      <c r="C6" s="232" t="s">
        <v>215</v>
      </c>
      <c r="D6" s="52">
        <v>3</v>
      </c>
      <c r="E6" s="350"/>
      <c r="F6" s="282"/>
      <c r="G6" s="327"/>
    </row>
    <row r="7" spans="1:7" s="23" customFormat="1" ht="13" x14ac:dyDescent="0.3">
      <c r="A7" s="287"/>
      <c r="B7" s="58" t="s">
        <v>3</v>
      </c>
      <c r="C7" s="232"/>
      <c r="D7" s="52">
        <v>4</v>
      </c>
      <c r="E7" s="350"/>
      <c r="F7" s="282"/>
      <c r="G7" s="327"/>
    </row>
    <row r="8" spans="1:7" s="23" customFormat="1" ht="39" x14ac:dyDescent="0.3">
      <c r="A8" s="287"/>
      <c r="B8" s="58" t="s">
        <v>4</v>
      </c>
      <c r="C8" s="68" t="s">
        <v>214</v>
      </c>
      <c r="D8" s="52">
        <v>5</v>
      </c>
      <c r="E8" s="350"/>
      <c r="F8" s="282"/>
      <c r="G8" s="327"/>
    </row>
    <row r="9" spans="1:7" s="23" customFormat="1" ht="22.75" customHeight="1" x14ac:dyDescent="0.3">
      <c r="A9" s="287" t="s">
        <v>37</v>
      </c>
      <c r="B9" s="297" t="s">
        <v>75</v>
      </c>
      <c r="C9" s="297"/>
      <c r="D9" s="297"/>
      <c r="E9" s="350"/>
      <c r="F9" s="282"/>
      <c r="G9" s="327"/>
    </row>
    <row r="10" spans="1:7" s="23" customFormat="1" ht="26" x14ac:dyDescent="0.3">
      <c r="A10" s="287"/>
      <c r="B10" s="29" t="s">
        <v>9</v>
      </c>
      <c r="C10" s="55" t="s">
        <v>216</v>
      </c>
      <c r="D10" s="56">
        <v>1</v>
      </c>
      <c r="E10" s="350"/>
      <c r="F10" s="282"/>
      <c r="G10" s="327"/>
    </row>
    <row r="11" spans="1:7" s="23" customFormat="1" ht="39" x14ac:dyDescent="0.3">
      <c r="A11" s="287"/>
      <c r="B11" s="29" t="s">
        <v>74</v>
      </c>
      <c r="C11" s="55" t="s">
        <v>217</v>
      </c>
      <c r="D11" s="56">
        <v>2</v>
      </c>
      <c r="E11" s="350"/>
      <c r="F11" s="282"/>
      <c r="G11" s="327"/>
    </row>
    <row r="12" spans="1:7" s="23" customFormat="1" ht="26" x14ac:dyDescent="0.3">
      <c r="A12" s="287"/>
      <c r="B12" s="29" t="s">
        <v>10</v>
      </c>
      <c r="C12" s="55" t="s">
        <v>218</v>
      </c>
      <c r="D12" s="56">
        <v>3</v>
      </c>
      <c r="E12" s="350"/>
      <c r="F12" s="282"/>
      <c r="G12" s="327"/>
    </row>
    <row r="13" spans="1:7" s="23" customFormat="1" ht="22.75" customHeight="1" x14ac:dyDescent="0.3">
      <c r="A13" s="287" t="s">
        <v>192</v>
      </c>
      <c r="B13" s="297" t="s">
        <v>76</v>
      </c>
      <c r="C13" s="297"/>
      <c r="D13" s="297"/>
      <c r="E13" s="350"/>
      <c r="F13" s="282"/>
      <c r="G13" s="351"/>
    </row>
    <row r="14" spans="1:7" s="23" customFormat="1" ht="26" x14ac:dyDescent="0.3">
      <c r="A14" s="287"/>
      <c r="B14" s="29" t="s">
        <v>9</v>
      </c>
      <c r="C14" s="17" t="s">
        <v>219</v>
      </c>
      <c r="D14" s="56">
        <v>1</v>
      </c>
      <c r="E14" s="350"/>
      <c r="F14" s="282"/>
      <c r="G14" s="351"/>
    </row>
    <row r="15" spans="1:7" s="23" customFormat="1" ht="26" x14ac:dyDescent="0.3">
      <c r="A15" s="287"/>
      <c r="B15" s="29" t="s">
        <v>74</v>
      </c>
      <c r="C15" s="17" t="s">
        <v>220</v>
      </c>
      <c r="D15" s="56">
        <v>2</v>
      </c>
      <c r="E15" s="350"/>
      <c r="F15" s="282"/>
      <c r="G15" s="351"/>
    </row>
    <row r="16" spans="1:7" s="23" customFormat="1" ht="26" x14ac:dyDescent="0.3">
      <c r="A16" s="287"/>
      <c r="B16" s="29" t="s">
        <v>10</v>
      </c>
      <c r="C16" s="17" t="s">
        <v>221</v>
      </c>
      <c r="D16" s="56">
        <v>3</v>
      </c>
      <c r="E16" s="350"/>
      <c r="F16" s="282"/>
      <c r="G16" s="351"/>
    </row>
    <row r="17" spans="1:7" s="23" customFormat="1" ht="22.75" customHeight="1" x14ac:dyDescent="0.3">
      <c r="A17" s="287" t="s">
        <v>193</v>
      </c>
      <c r="B17" s="297" t="s">
        <v>88</v>
      </c>
      <c r="C17" s="297"/>
      <c r="D17" s="297"/>
      <c r="E17" s="339"/>
      <c r="F17" s="277"/>
      <c r="G17" s="198" t="s">
        <v>284</v>
      </c>
    </row>
    <row r="18" spans="1:7" s="23" customFormat="1" ht="16.25" customHeight="1" x14ac:dyDescent="0.3">
      <c r="A18" s="287"/>
      <c r="B18" s="232" t="s">
        <v>257</v>
      </c>
      <c r="C18" s="232"/>
      <c r="D18" s="61">
        <v>1</v>
      </c>
      <c r="E18" s="340"/>
      <c r="F18" s="274"/>
      <c r="G18" s="274"/>
    </row>
    <row r="19" spans="1:7" s="23" customFormat="1" ht="13" x14ac:dyDescent="0.3">
      <c r="A19" s="287"/>
      <c r="B19" s="232" t="s">
        <v>258</v>
      </c>
      <c r="C19" s="232"/>
      <c r="D19" s="61">
        <v>2</v>
      </c>
      <c r="E19" s="340"/>
      <c r="F19" s="274"/>
      <c r="G19" s="274"/>
    </row>
    <row r="20" spans="1:7" s="23" customFormat="1" ht="28.25" customHeight="1" x14ac:dyDescent="0.3">
      <c r="A20" s="287"/>
      <c r="B20" s="232" t="s">
        <v>259</v>
      </c>
      <c r="C20" s="232"/>
      <c r="D20" s="61">
        <v>3</v>
      </c>
      <c r="E20" s="340"/>
      <c r="F20" s="274"/>
      <c r="G20" s="274"/>
    </row>
    <row r="21" spans="1:7" s="41" customFormat="1" ht="22.75" customHeight="1" x14ac:dyDescent="0.35">
      <c r="A21" s="185">
        <v>5.2</v>
      </c>
      <c r="B21" s="185" t="s">
        <v>222</v>
      </c>
      <c r="C21" s="186"/>
      <c r="D21" s="44">
        <f>SUM(D24,D28,D31,D32)</f>
        <v>8</v>
      </c>
      <c r="E21" s="183">
        <f>SUM(E22:E32)</f>
        <v>0</v>
      </c>
      <c r="F21" s="183">
        <f>SUM(F22:F32)</f>
        <v>0</v>
      </c>
      <c r="G21" s="114"/>
    </row>
    <row r="22" spans="1:7" ht="25.75" customHeight="1" x14ac:dyDescent="0.35">
      <c r="A22" s="287" t="s">
        <v>73</v>
      </c>
      <c r="B22" s="297" t="s">
        <v>260</v>
      </c>
      <c r="C22" s="297"/>
      <c r="D22" s="297"/>
      <c r="E22" s="339"/>
      <c r="F22" s="277"/>
      <c r="G22" s="326"/>
    </row>
    <row r="23" spans="1:7" x14ac:dyDescent="0.35">
      <c r="A23" s="287"/>
      <c r="B23" s="17" t="s">
        <v>1</v>
      </c>
      <c r="C23" s="17" t="s">
        <v>261</v>
      </c>
      <c r="D23" s="25">
        <v>1</v>
      </c>
      <c r="E23" s="340"/>
      <c r="F23" s="274"/>
      <c r="G23" s="313"/>
    </row>
    <row r="24" spans="1:7" ht="39" x14ac:dyDescent="0.35">
      <c r="A24" s="287"/>
      <c r="B24" s="17" t="s">
        <v>2</v>
      </c>
      <c r="C24" s="17" t="s">
        <v>262</v>
      </c>
      <c r="D24" s="25">
        <v>2</v>
      </c>
      <c r="E24" s="341"/>
      <c r="F24" s="278"/>
      <c r="G24" s="314"/>
    </row>
    <row r="25" spans="1:7" ht="22.75" customHeight="1" x14ac:dyDescent="0.35">
      <c r="A25" s="287" t="s">
        <v>238</v>
      </c>
      <c r="B25" s="297" t="s">
        <v>263</v>
      </c>
      <c r="C25" s="297"/>
      <c r="D25" s="297"/>
      <c r="E25" s="282"/>
      <c r="F25" s="282"/>
      <c r="G25" s="327"/>
    </row>
    <row r="26" spans="1:7" ht="14.4" customHeight="1" x14ac:dyDescent="0.35">
      <c r="A26" s="287"/>
      <c r="B26" s="17" t="s">
        <v>1</v>
      </c>
      <c r="C26" s="17" t="s">
        <v>224</v>
      </c>
      <c r="D26" s="25">
        <v>1</v>
      </c>
      <c r="E26" s="282"/>
      <c r="F26" s="282"/>
      <c r="G26" s="327"/>
    </row>
    <row r="27" spans="1:7" ht="26" x14ac:dyDescent="0.35">
      <c r="A27" s="287"/>
      <c r="B27" s="17" t="s">
        <v>2</v>
      </c>
      <c r="C27" s="17" t="s">
        <v>225</v>
      </c>
      <c r="D27" s="25">
        <v>2</v>
      </c>
      <c r="E27" s="282"/>
      <c r="F27" s="282"/>
      <c r="G27" s="327"/>
    </row>
    <row r="28" spans="1:7" ht="39" x14ac:dyDescent="0.35">
      <c r="A28" s="287"/>
      <c r="B28" s="24" t="s">
        <v>4</v>
      </c>
      <c r="C28" s="17" t="s">
        <v>226</v>
      </c>
      <c r="D28" s="25">
        <v>3</v>
      </c>
      <c r="E28" s="282"/>
      <c r="F28" s="282"/>
      <c r="G28" s="327"/>
    </row>
    <row r="29" spans="1:7" ht="22.75" customHeight="1" x14ac:dyDescent="0.35">
      <c r="A29" s="228" t="s">
        <v>239</v>
      </c>
      <c r="B29" s="228" t="s">
        <v>223</v>
      </c>
      <c r="C29" s="228"/>
      <c r="D29" s="228"/>
      <c r="E29" s="343"/>
      <c r="F29" s="346"/>
      <c r="G29" s="320"/>
    </row>
    <row r="30" spans="1:7" ht="26" x14ac:dyDescent="0.35">
      <c r="A30" s="228"/>
      <c r="B30" s="63" t="s">
        <v>1</v>
      </c>
      <c r="C30" s="58" t="s">
        <v>325</v>
      </c>
      <c r="D30" s="61">
        <v>1</v>
      </c>
      <c r="E30" s="344"/>
      <c r="F30" s="347"/>
      <c r="G30" s="342"/>
    </row>
    <row r="31" spans="1:7" ht="33.5" customHeight="1" x14ac:dyDescent="0.35">
      <c r="A31" s="228"/>
      <c r="B31" s="63" t="s">
        <v>2</v>
      </c>
      <c r="C31" s="58" t="s">
        <v>326</v>
      </c>
      <c r="D31" s="61">
        <v>2</v>
      </c>
      <c r="E31" s="345"/>
      <c r="F31" s="348"/>
      <c r="G31" s="321"/>
    </row>
    <row r="32" spans="1:7" ht="28.25" customHeight="1" x14ac:dyDescent="0.35">
      <c r="A32" s="197" t="s">
        <v>289</v>
      </c>
      <c r="B32" s="349" t="s">
        <v>290</v>
      </c>
      <c r="C32" s="349"/>
      <c r="D32" s="56">
        <v>1</v>
      </c>
      <c r="E32" s="207"/>
      <c r="F32" s="208"/>
      <c r="G32" s="202"/>
    </row>
    <row r="33" spans="1:7" s="41" customFormat="1" ht="22.75" customHeight="1" x14ac:dyDescent="0.35">
      <c r="A33" s="187">
        <v>5.3</v>
      </c>
      <c r="B33" s="187" t="s">
        <v>104</v>
      </c>
      <c r="C33" s="201"/>
      <c r="D33" s="48">
        <f>D39</f>
        <v>5</v>
      </c>
      <c r="E33" s="184">
        <f>SUM(E34)</f>
        <v>0</v>
      </c>
      <c r="F33" s="48">
        <f>SUM(F34)</f>
        <v>0</v>
      </c>
      <c r="G33" s="47"/>
    </row>
    <row r="34" spans="1:7" ht="22.75" customHeight="1" x14ac:dyDescent="0.35">
      <c r="A34" s="287" t="s">
        <v>264</v>
      </c>
      <c r="B34" s="297" t="s">
        <v>104</v>
      </c>
      <c r="C34" s="297"/>
      <c r="D34" s="297"/>
      <c r="E34" s="339"/>
      <c r="F34" s="277"/>
      <c r="G34" s="352"/>
    </row>
    <row r="35" spans="1:7" x14ac:dyDescent="0.35">
      <c r="A35" s="287"/>
      <c r="B35" s="17" t="s">
        <v>1</v>
      </c>
      <c r="C35" s="58" t="s">
        <v>201</v>
      </c>
      <c r="D35" s="25">
        <v>1</v>
      </c>
      <c r="E35" s="340"/>
      <c r="F35" s="274"/>
      <c r="G35" s="283"/>
    </row>
    <row r="36" spans="1:7" ht="26" x14ac:dyDescent="0.35">
      <c r="A36" s="287"/>
      <c r="B36" s="17" t="s">
        <v>46</v>
      </c>
      <c r="C36" s="58" t="s">
        <v>202</v>
      </c>
      <c r="D36" s="25">
        <v>2</v>
      </c>
      <c r="E36" s="340"/>
      <c r="F36" s="274"/>
      <c r="G36" s="283"/>
    </row>
    <row r="37" spans="1:7" ht="26" x14ac:dyDescent="0.35">
      <c r="A37" s="287"/>
      <c r="B37" s="17" t="s">
        <v>2</v>
      </c>
      <c r="C37" s="58" t="s">
        <v>203</v>
      </c>
      <c r="D37" s="25">
        <v>3</v>
      </c>
      <c r="E37" s="340"/>
      <c r="F37" s="274"/>
      <c r="G37" s="283"/>
    </row>
    <row r="38" spans="1:7" ht="27.65" customHeight="1" x14ac:dyDescent="0.35">
      <c r="A38" s="287"/>
      <c r="B38" s="17" t="s">
        <v>3</v>
      </c>
      <c r="C38" s="58" t="s">
        <v>204</v>
      </c>
      <c r="D38" s="25">
        <v>4</v>
      </c>
      <c r="E38" s="340"/>
      <c r="F38" s="274"/>
      <c r="G38" s="283"/>
    </row>
    <row r="39" spans="1:7" ht="26" x14ac:dyDescent="0.35">
      <c r="A39" s="287"/>
      <c r="B39" s="24" t="s">
        <v>4</v>
      </c>
      <c r="C39" s="58" t="s">
        <v>205</v>
      </c>
      <c r="D39" s="25">
        <v>5</v>
      </c>
      <c r="E39" s="341"/>
      <c r="F39" s="278"/>
      <c r="G39" s="353"/>
    </row>
    <row r="40" spans="1:7" ht="27" customHeight="1" x14ac:dyDescent="0.35">
      <c r="A40" s="188" t="s">
        <v>15</v>
      </c>
      <c r="B40" s="192"/>
      <c r="C40" s="193"/>
      <c r="D40" s="189"/>
      <c r="E40" s="131"/>
      <c r="F40" s="100"/>
      <c r="G40" s="132"/>
    </row>
    <row r="41" spans="1:7" ht="14.4" customHeight="1" x14ac:dyDescent="0.35">
      <c r="A41" s="354">
        <v>5.4</v>
      </c>
      <c r="B41" s="362" t="s">
        <v>227</v>
      </c>
      <c r="C41" s="363"/>
      <c r="D41" s="361">
        <f>SUM(D46,D50)</f>
        <v>6</v>
      </c>
      <c r="E41" s="355">
        <f>SUM(E43:E50)</f>
        <v>0</v>
      </c>
      <c r="F41" s="357">
        <f>SUM(F43:F50)</f>
        <v>0</v>
      </c>
      <c r="G41" s="359"/>
    </row>
    <row r="42" spans="1:7" x14ac:dyDescent="0.35">
      <c r="A42" s="354"/>
      <c r="B42" s="364" t="s">
        <v>228</v>
      </c>
      <c r="C42" s="365"/>
      <c r="D42" s="361"/>
      <c r="E42" s="356"/>
      <c r="F42" s="358"/>
      <c r="G42" s="360"/>
    </row>
    <row r="43" spans="1:7" ht="22.75" customHeight="1" x14ac:dyDescent="0.35">
      <c r="A43" s="228" t="s">
        <v>229</v>
      </c>
      <c r="B43" s="338" t="s">
        <v>230</v>
      </c>
      <c r="C43" s="338"/>
      <c r="D43" s="238"/>
      <c r="E43" s="335"/>
      <c r="F43" s="251"/>
      <c r="G43" s="275"/>
    </row>
    <row r="44" spans="1:7" x14ac:dyDescent="0.35">
      <c r="A44" s="228"/>
      <c r="B44" s="63" t="s">
        <v>1</v>
      </c>
      <c r="C44" s="58" t="s">
        <v>231</v>
      </c>
      <c r="D44" s="52">
        <v>1</v>
      </c>
      <c r="E44" s="336"/>
      <c r="F44" s="245"/>
      <c r="G44" s="276"/>
    </row>
    <row r="45" spans="1:7" ht="27" customHeight="1" x14ac:dyDescent="0.35">
      <c r="A45" s="228"/>
      <c r="B45" s="63" t="s">
        <v>2</v>
      </c>
      <c r="C45" s="58" t="s">
        <v>308</v>
      </c>
      <c r="D45" s="52">
        <v>2</v>
      </c>
      <c r="E45" s="336"/>
      <c r="F45" s="245"/>
      <c r="G45" s="276"/>
    </row>
    <row r="46" spans="1:7" ht="18.5" customHeight="1" x14ac:dyDescent="0.35">
      <c r="A46" s="228"/>
      <c r="B46" s="63" t="s">
        <v>4</v>
      </c>
      <c r="C46" s="58" t="s">
        <v>232</v>
      </c>
      <c r="D46" s="52">
        <v>3</v>
      </c>
      <c r="E46" s="337"/>
      <c r="F46" s="252"/>
      <c r="G46" s="279"/>
    </row>
    <row r="47" spans="1:7" ht="22.75" customHeight="1" x14ac:dyDescent="0.35">
      <c r="A47" s="269" t="s">
        <v>233</v>
      </c>
      <c r="B47" s="238" t="s">
        <v>234</v>
      </c>
      <c r="C47" s="238"/>
      <c r="D47" s="238"/>
      <c r="E47" s="335"/>
      <c r="F47" s="251"/>
      <c r="G47" s="275"/>
    </row>
    <row r="48" spans="1:7" ht="26" x14ac:dyDescent="0.35">
      <c r="A48" s="269"/>
      <c r="B48" s="63" t="s">
        <v>1</v>
      </c>
      <c r="C48" s="58" t="s">
        <v>235</v>
      </c>
      <c r="D48" s="52">
        <v>1</v>
      </c>
      <c r="E48" s="336"/>
      <c r="F48" s="245"/>
      <c r="G48" s="276"/>
    </row>
    <row r="49" spans="1:7" ht="26" x14ac:dyDescent="0.35">
      <c r="A49" s="269"/>
      <c r="B49" s="63" t="s">
        <v>2</v>
      </c>
      <c r="C49" s="58" t="s">
        <v>236</v>
      </c>
      <c r="D49" s="52">
        <v>2</v>
      </c>
      <c r="E49" s="336"/>
      <c r="F49" s="245"/>
      <c r="G49" s="276"/>
    </row>
    <row r="50" spans="1:7" ht="26" x14ac:dyDescent="0.35">
      <c r="A50" s="269"/>
      <c r="B50" s="63" t="s">
        <v>4</v>
      </c>
      <c r="C50" s="58" t="s">
        <v>237</v>
      </c>
      <c r="D50" s="52">
        <v>3</v>
      </c>
      <c r="E50" s="337"/>
      <c r="F50" s="252"/>
      <c r="G50" s="279"/>
    </row>
    <row r="51" spans="1:7" x14ac:dyDescent="0.35">
      <c r="A51" s="12"/>
      <c r="B51" s="13"/>
      <c r="C51" s="26"/>
      <c r="D51" s="40"/>
      <c r="E51" s="46"/>
    </row>
    <row r="52" spans="1:7" x14ac:dyDescent="0.35">
      <c r="C52" s="211" t="s">
        <v>295</v>
      </c>
      <c r="D52" s="51">
        <f>SUM(D2,D21,D33,D41)</f>
        <v>33</v>
      </c>
      <c r="E52" s="51">
        <f>SUM(E2,E21,E33,E41)</f>
        <v>0</v>
      </c>
      <c r="F52" s="51">
        <f>SUM(F2,F21,F33,F41)</f>
        <v>0</v>
      </c>
    </row>
  </sheetData>
  <sheetProtection selectLockedCells="1"/>
  <mergeCells count="63">
    <mergeCell ref="A29:A31"/>
    <mergeCell ref="A34:A39"/>
    <mergeCell ref="F34:F39"/>
    <mergeCell ref="B32:C32"/>
    <mergeCell ref="B17:D17"/>
    <mergeCell ref="B18:C18"/>
    <mergeCell ref="B19:C19"/>
    <mergeCell ref="B20:C20"/>
    <mergeCell ref="B22:D22"/>
    <mergeCell ref="G34:G39"/>
    <mergeCell ref="E34:E39"/>
    <mergeCell ref="B34:D34"/>
    <mergeCell ref="A41:A42"/>
    <mergeCell ref="E41:E42"/>
    <mergeCell ref="F41:F42"/>
    <mergeCell ref="G41:G42"/>
    <mergeCell ref="D41:D42"/>
    <mergeCell ref="B41:C41"/>
    <mergeCell ref="B42:C42"/>
    <mergeCell ref="G9:G12"/>
    <mergeCell ref="G13:G16"/>
    <mergeCell ref="G3:G8"/>
    <mergeCell ref="E3:E8"/>
    <mergeCell ref="E9:E12"/>
    <mergeCell ref="A13:A16"/>
    <mergeCell ref="F13:F16"/>
    <mergeCell ref="E13:E16"/>
    <mergeCell ref="A9:A12"/>
    <mergeCell ref="F9:F12"/>
    <mergeCell ref="B9:D9"/>
    <mergeCell ref="B13:D13"/>
    <mergeCell ref="A3:A8"/>
    <mergeCell ref="F3:F8"/>
    <mergeCell ref="B3:D3"/>
    <mergeCell ref="C4:C5"/>
    <mergeCell ref="C6:C7"/>
    <mergeCell ref="G29:G31"/>
    <mergeCell ref="B29:D29"/>
    <mergeCell ref="E29:E31"/>
    <mergeCell ref="F29:F31"/>
    <mergeCell ref="E25:E28"/>
    <mergeCell ref="B25:D25"/>
    <mergeCell ref="G18:G20"/>
    <mergeCell ref="A22:A24"/>
    <mergeCell ref="F22:F24"/>
    <mergeCell ref="G22:G24"/>
    <mergeCell ref="A25:A28"/>
    <mergeCell ref="F25:F28"/>
    <mergeCell ref="G25:G28"/>
    <mergeCell ref="E22:E24"/>
    <mergeCell ref="A17:A20"/>
    <mergeCell ref="F17:F20"/>
    <mergeCell ref="E17:E20"/>
    <mergeCell ref="A47:A50"/>
    <mergeCell ref="G47:G50"/>
    <mergeCell ref="A43:A46"/>
    <mergeCell ref="E43:E46"/>
    <mergeCell ref="F43:F46"/>
    <mergeCell ref="G43:G46"/>
    <mergeCell ref="E47:E50"/>
    <mergeCell ref="F47:F50"/>
    <mergeCell ref="B43:D43"/>
    <mergeCell ref="B47:D47"/>
  </mergeCells>
  <conditionalFormatting sqref="E3:F20 E22:F32 E34:F39 E43:F50">
    <cfRule type="containsBlanks" dxfId="7" priority="2">
      <formula>LEN(TRIM(E3))=0</formula>
    </cfRule>
  </conditionalFormatting>
  <conditionalFormatting sqref="G18:G20">
    <cfRule type="containsBlanks" dxfId="6" priority="1">
      <formula>LEN(TRIM(G18))=0</formula>
    </cfRule>
  </conditionalFormatting>
  <pageMargins left="0.25" right="0.25" top="0.75" bottom="0.75" header="0.3" footer="0.3"/>
  <pageSetup paperSize="9" scale="97" orientation="portrait" r:id="rId1"/>
  <headerFooter>
    <oddHeader>&amp;L&amp;"-,Bold"LEAF ASSESSMENT
EXISTING DEVELOPMENT&amp;R&amp;"-,Bold"PART 5 
MAINTENANCE</oddHeader>
    <oddFooter>&amp;L&amp;9Version 2.3&amp;C&amp;9Updated Dec 22</oddFooter>
  </headerFooter>
  <rowBreaks count="1" manualBreakCount="1">
    <brk id="2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4C33-C856-46FC-8A1F-79A6CEAE9991}">
  <dimension ref="A1:E7"/>
  <sheetViews>
    <sheetView showGridLines="0" showRuler="0" view="pageBreakPreview" zoomScaleNormal="100" zoomScaleSheetLayoutView="100" workbookViewId="0">
      <selection activeCell="E2" sqref="E2:E7"/>
    </sheetView>
  </sheetViews>
  <sheetFormatPr defaultColWidth="8.90625" defaultRowHeight="14.5" x14ac:dyDescent="0.35"/>
  <cols>
    <col min="1" max="1" width="45.36328125" style="2" customWidth="1"/>
    <col min="2" max="2" width="4.453125" customWidth="1"/>
    <col min="3" max="3" width="10.1796875" style="1" customWidth="1"/>
    <col min="4" max="4" width="9.6328125" style="14" customWidth="1"/>
    <col min="5" max="5" width="32.1796875" style="14" customWidth="1"/>
  </cols>
  <sheetData>
    <row r="1" spans="1:5" s="41" customFormat="1" ht="28.75" customHeight="1" x14ac:dyDescent="0.35">
      <c r="A1" s="157" t="s">
        <v>273</v>
      </c>
      <c r="B1" s="158" t="s">
        <v>13</v>
      </c>
      <c r="C1" s="159" t="s">
        <v>169</v>
      </c>
      <c r="D1" s="159" t="s">
        <v>170</v>
      </c>
      <c r="E1" s="160" t="s">
        <v>0</v>
      </c>
    </row>
    <row r="2" spans="1:5" s="28" customFormat="1" ht="96.65" customHeight="1" x14ac:dyDescent="0.3">
      <c r="A2" s="272" t="s">
        <v>274</v>
      </c>
      <c r="B2" s="273"/>
      <c r="C2" s="277"/>
      <c r="D2" s="277"/>
      <c r="E2" s="366"/>
    </row>
    <row r="3" spans="1:5" s="28" customFormat="1" ht="13" x14ac:dyDescent="0.3">
      <c r="A3" s="369" t="s">
        <v>243</v>
      </c>
      <c r="B3" s="56">
        <v>1</v>
      </c>
      <c r="C3" s="274"/>
      <c r="D3" s="274"/>
      <c r="E3" s="367"/>
    </row>
    <row r="4" spans="1:5" x14ac:dyDescent="0.35">
      <c r="A4" s="370"/>
      <c r="B4" s="56">
        <v>2</v>
      </c>
      <c r="C4" s="274"/>
      <c r="D4" s="274"/>
      <c r="E4" s="367"/>
    </row>
    <row r="5" spans="1:5" x14ac:dyDescent="0.35">
      <c r="A5" s="369" t="s">
        <v>244</v>
      </c>
      <c r="B5" s="56">
        <v>3</v>
      </c>
      <c r="C5" s="274"/>
      <c r="D5" s="274"/>
      <c r="E5" s="367"/>
    </row>
    <row r="6" spans="1:5" x14ac:dyDescent="0.35">
      <c r="A6" s="370"/>
      <c r="B6" s="56">
        <v>4</v>
      </c>
      <c r="C6" s="274"/>
      <c r="D6" s="274"/>
      <c r="E6" s="367"/>
    </row>
    <row r="7" spans="1:5" ht="22.25" customHeight="1" x14ac:dyDescent="0.35">
      <c r="A7" s="17" t="s">
        <v>245</v>
      </c>
      <c r="B7" s="56">
        <v>5</v>
      </c>
      <c r="C7" s="278"/>
      <c r="D7" s="278"/>
      <c r="E7" s="368"/>
    </row>
  </sheetData>
  <sheetProtection selectLockedCells="1"/>
  <mergeCells count="6">
    <mergeCell ref="C2:C7"/>
    <mergeCell ref="D2:D7"/>
    <mergeCell ref="E2:E7"/>
    <mergeCell ref="A5:A6"/>
    <mergeCell ref="A3:A4"/>
    <mergeCell ref="A2:B2"/>
  </mergeCells>
  <conditionalFormatting sqref="C2:D7">
    <cfRule type="containsBlanks" dxfId="5" priority="1">
      <formula>LEN(TRIM(C2))=0</formula>
    </cfRule>
  </conditionalFormatting>
  <pageMargins left="0.25" right="0.25" top="0.75" bottom="0.75" header="0.4" footer="0.3"/>
  <pageSetup paperSize="9" scale="97" orientation="portrait" r:id="rId1"/>
  <headerFooter>
    <oddHeader>&amp;L&amp;"-,Bold"LEAF ASSESSMENT 
EXISTING DEVELOPMENT&amp;R&amp;"-,Bold"BONUS</oddHeader>
    <oddFooter>&amp;L&amp;9Version 2.3&amp;C&amp;9Updated Dec 22</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5EC4-65D1-4C95-AB2E-20EF4D6232A1}">
  <sheetPr codeName="Sheet8"/>
  <dimension ref="A1:E33"/>
  <sheetViews>
    <sheetView showGridLines="0" showRuler="0" view="pageLayout" zoomScaleNormal="100" workbookViewId="0">
      <selection activeCell="F45" sqref="F45"/>
    </sheetView>
  </sheetViews>
  <sheetFormatPr defaultRowHeight="14.5" x14ac:dyDescent="0.35"/>
  <cols>
    <col min="1" max="1" width="6.26953125" style="50" customWidth="1"/>
    <col min="2" max="2" width="45.90625" customWidth="1"/>
    <col min="3" max="3" width="14.54296875" style="1" customWidth="1"/>
    <col min="4" max="4" width="14.36328125" style="1" customWidth="1"/>
    <col min="5" max="5" width="15" customWidth="1"/>
    <col min="6" max="6" width="11.36328125" bestFit="1" customWidth="1"/>
  </cols>
  <sheetData>
    <row r="1" spans="1:5" x14ac:dyDescent="0.35">
      <c r="A1" s="49"/>
      <c r="B1" s="5"/>
      <c r="C1" s="10"/>
      <c r="D1" s="10"/>
      <c r="E1" s="5"/>
    </row>
    <row r="2" spans="1:5" ht="43.5" x14ac:dyDescent="0.35">
      <c r="A2" s="136" t="s">
        <v>45</v>
      </c>
      <c r="B2" s="137" t="s">
        <v>44</v>
      </c>
      <c r="C2" s="57" t="s">
        <v>175</v>
      </c>
      <c r="D2" s="142" t="s">
        <v>173</v>
      </c>
      <c r="E2" s="139" t="s">
        <v>174</v>
      </c>
    </row>
    <row r="3" spans="1:5" x14ac:dyDescent="0.35">
      <c r="A3" s="161">
        <v>1</v>
      </c>
      <c r="B3" s="162" t="s">
        <v>265</v>
      </c>
      <c r="C3" s="163">
        <f>SUM(C4:C6)</f>
        <v>48</v>
      </c>
      <c r="D3" s="133">
        <v>0</v>
      </c>
      <c r="E3" s="134">
        <f>SUM(E4:E6)</f>
        <v>0</v>
      </c>
    </row>
    <row r="4" spans="1:5" x14ac:dyDescent="0.35">
      <c r="A4" s="8">
        <v>1.1000000000000001</v>
      </c>
      <c r="B4" s="8" t="str">
        <f>'Part 1'!B2</f>
        <v>Overall Landscape Concept</v>
      </c>
      <c r="C4" s="3">
        <f>'Part 1'!D2</f>
        <v>13</v>
      </c>
      <c r="D4" s="3">
        <f>'Part 1'!E2</f>
        <v>0</v>
      </c>
      <c r="E4" s="3"/>
    </row>
    <row r="5" spans="1:5" x14ac:dyDescent="0.35">
      <c r="A5" s="8">
        <v>1.2</v>
      </c>
      <c r="B5" s="9" t="str">
        <f>'Part 1'!B13</f>
        <v>Greenery Provision</v>
      </c>
      <c r="C5" s="3">
        <f>'Part 1'!D13</f>
        <v>30</v>
      </c>
      <c r="D5" s="3"/>
      <c r="E5" s="3">
        <f>'Part 1'!F13</f>
        <v>0</v>
      </c>
    </row>
    <row r="6" spans="1:5" x14ac:dyDescent="0.35">
      <c r="A6" s="8" t="s">
        <v>208</v>
      </c>
      <c r="B6" s="9" t="str">
        <f>'Part 1'!B41</f>
        <v>Additional Buffer Planting</v>
      </c>
      <c r="C6" s="3">
        <f>'Part 1'!D41</f>
        <v>5</v>
      </c>
      <c r="D6" s="3">
        <f>'Part 1'!E41</f>
        <v>0</v>
      </c>
      <c r="E6" s="3">
        <f>'Part 1'!F41</f>
        <v>0</v>
      </c>
    </row>
    <row r="7" spans="1:5" x14ac:dyDescent="0.35">
      <c r="A7" s="161">
        <v>2</v>
      </c>
      <c r="B7" s="162" t="s">
        <v>40</v>
      </c>
      <c r="C7" s="163">
        <f>SUM(C8:C10)</f>
        <v>14</v>
      </c>
      <c r="D7" s="133">
        <v>0</v>
      </c>
      <c r="E7" s="134">
        <f>SUM(E8:E10)</f>
        <v>0</v>
      </c>
    </row>
    <row r="8" spans="1:5" x14ac:dyDescent="0.35">
      <c r="A8" s="8">
        <v>2.1</v>
      </c>
      <c r="B8" s="8" t="str">
        <f>'Part 2'!B2</f>
        <v>Wellbeing</v>
      </c>
      <c r="C8" s="3">
        <f>'Part 2'!D2</f>
        <v>5</v>
      </c>
      <c r="D8" s="3"/>
      <c r="E8" s="3">
        <f>SUM('Part 2'!F3:F9)</f>
        <v>0</v>
      </c>
    </row>
    <row r="9" spans="1:5" x14ac:dyDescent="0.35">
      <c r="A9" s="8" t="s">
        <v>109</v>
      </c>
      <c r="B9" s="8" t="s">
        <v>85</v>
      </c>
      <c r="C9" s="3">
        <f>'Part 2'!D11:D11</f>
        <v>3</v>
      </c>
      <c r="D9" s="3"/>
      <c r="E9" s="3">
        <f>SUM('Part 2'!F12:F15)</f>
        <v>0</v>
      </c>
    </row>
    <row r="10" spans="1:5" x14ac:dyDescent="0.35">
      <c r="A10" s="8" t="s">
        <v>110</v>
      </c>
      <c r="B10" s="9" t="str">
        <f>'Part 2'!B16</f>
        <v>Community Engagement</v>
      </c>
      <c r="C10" s="3">
        <f>'Part 2'!D16</f>
        <v>6</v>
      </c>
      <c r="D10" s="3"/>
      <c r="E10" s="3"/>
    </row>
    <row r="11" spans="1:5" x14ac:dyDescent="0.35">
      <c r="A11" s="161">
        <v>3</v>
      </c>
      <c r="B11" s="162" t="s">
        <v>41</v>
      </c>
      <c r="C11" s="163">
        <f>SUM(C12:C14)</f>
        <v>23</v>
      </c>
      <c r="D11" s="133">
        <v>0</v>
      </c>
      <c r="E11" s="134">
        <f>SUM(E12:E14)</f>
        <v>0</v>
      </c>
    </row>
    <row r="12" spans="1:5" x14ac:dyDescent="0.35">
      <c r="A12" s="8">
        <v>3.1</v>
      </c>
      <c r="B12" s="8" t="str">
        <f>'Part 3'!_Toc25842604</f>
        <v>Management of Resources</v>
      </c>
      <c r="C12" s="3">
        <f>'Part 3'!D2</f>
        <v>10</v>
      </c>
      <c r="D12" s="3"/>
      <c r="E12" s="3"/>
    </row>
    <row r="13" spans="1:5" x14ac:dyDescent="0.35">
      <c r="A13" s="8">
        <v>3.2</v>
      </c>
      <c r="B13" s="8" t="str">
        <f>'Part 3'!B17</f>
        <v>Source of Materials</v>
      </c>
      <c r="C13" s="3">
        <f>'Part 3'!D17</f>
        <v>5</v>
      </c>
      <c r="D13" s="3"/>
      <c r="E13" s="3">
        <f>'Part 3'!F17</f>
        <v>0</v>
      </c>
    </row>
    <row r="14" spans="1:5" x14ac:dyDescent="0.35">
      <c r="A14" s="8" t="s">
        <v>111</v>
      </c>
      <c r="B14" s="9" t="str">
        <f>'Part 3'!B24</f>
        <v>Stormwater Management</v>
      </c>
      <c r="C14" s="3">
        <f>'Part 3'!D24</f>
        <v>8</v>
      </c>
      <c r="D14" s="3"/>
      <c r="E14" s="3">
        <f>'Part 3'!F24</f>
        <v>0</v>
      </c>
    </row>
    <row r="15" spans="1:5" x14ac:dyDescent="0.35">
      <c r="A15" s="161">
        <v>4</v>
      </c>
      <c r="B15" s="162" t="s">
        <v>42</v>
      </c>
      <c r="C15" s="163">
        <f>SUM(C16:C18)</f>
        <v>25</v>
      </c>
      <c r="D15" s="133">
        <v>0</v>
      </c>
      <c r="E15" s="134">
        <f>SUM(E16:E18)</f>
        <v>0</v>
      </c>
    </row>
    <row r="16" spans="1:5" x14ac:dyDescent="0.35">
      <c r="A16" s="8">
        <v>4.0999999999999996</v>
      </c>
      <c r="B16" s="8" t="str">
        <f>'Part 4'!_Toc25842604</f>
        <v>Native Plants</v>
      </c>
      <c r="C16" s="3">
        <f>'Part 4'!D2</f>
        <v>10</v>
      </c>
      <c r="D16" s="3"/>
      <c r="E16" s="3"/>
    </row>
    <row r="17" spans="1:5" x14ac:dyDescent="0.35">
      <c r="A17" s="8">
        <v>4.2</v>
      </c>
      <c r="B17" s="8" t="str">
        <f>'Part 4'!B16</f>
        <v>Biodiversity-sensitive Planting &amp; Design</v>
      </c>
      <c r="C17" s="3">
        <f>'Part 4'!D16</f>
        <v>11</v>
      </c>
      <c r="D17" s="3"/>
      <c r="E17" s="3"/>
    </row>
    <row r="18" spans="1:5" x14ac:dyDescent="0.35">
      <c r="A18" s="8" t="s">
        <v>176</v>
      </c>
      <c r="B18" s="9" t="str">
        <f>'Part 4'!B32</f>
        <v>Conservation of Habitats</v>
      </c>
      <c r="C18" s="3">
        <f>'Part 4'!D32</f>
        <v>4</v>
      </c>
      <c r="D18" s="3">
        <f>'Part 4'!E32</f>
        <v>0</v>
      </c>
      <c r="E18" s="3"/>
    </row>
    <row r="19" spans="1:5" x14ac:dyDescent="0.35">
      <c r="A19" s="161">
        <v>5</v>
      </c>
      <c r="B19" s="162" t="s">
        <v>43</v>
      </c>
      <c r="C19" s="163">
        <f>SUM(C20:C23)</f>
        <v>33</v>
      </c>
      <c r="D19" s="133">
        <v>0</v>
      </c>
      <c r="E19" s="134">
        <f>SUM(E20:E23)</f>
        <v>0</v>
      </c>
    </row>
    <row r="20" spans="1:5" x14ac:dyDescent="0.35">
      <c r="A20" s="8">
        <v>5.0999999999999996</v>
      </c>
      <c r="B20" s="8" t="str">
        <f>'Part 5'!B2</f>
        <v>Design for Landscape Maintainability</v>
      </c>
      <c r="C20" s="3">
        <f>'Part 5'!D2</f>
        <v>14</v>
      </c>
      <c r="D20" s="3"/>
      <c r="E20" s="3">
        <f>'Part 5'!F2</f>
        <v>0</v>
      </c>
    </row>
    <row r="21" spans="1:5" x14ac:dyDescent="0.35">
      <c r="A21" s="8">
        <v>5.2</v>
      </c>
      <c r="B21" s="8" t="str">
        <f>'Part 5'!_Toc25842604</f>
        <v>Maintenance Plans and Operations</v>
      </c>
      <c r="C21" s="3">
        <f>'Part 5'!D21</f>
        <v>8</v>
      </c>
      <c r="D21" s="3"/>
      <c r="E21" s="3">
        <f>'Part 5'!F21</f>
        <v>0</v>
      </c>
    </row>
    <row r="22" spans="1:5" x14ac:dyDescent="0.35">
      <c r="A22" s="8">
        <v>5.3</v>
      </c>
      <c r="B22" s="8" t="str">
        <f>'Part 5'!B33</f>
        <v>Softscape Quality</v>
      </c>
      <c r="C22" s="3">
        <f>'Part 5'!D33</f>
        <v>5</v>
      </c>
      <c r="D22" s="3">
        <f>'Part 5'!E33</f>
        <v>0</v>
      </c>
      <c r="E22" s="3"/>
    </row>
    <row r="23" spans="1:5" x14ac:dyDescent="0.35">
      <c r="A23" s="8">
        <v>5.4</v>
      </c>
      <c r="B23" s="8" t="str">
        <f>'Part 5'!B41:C41</f>
        <v>Design for Skyrise Greenery Maintenance</v>
      </c>
      <c r="C23" s="3">
        <f>'Part 5'!D41</f>
        <v>6</v>
      </c>
      <c r="D23" s="3">
        <f>'Part 5'!E41</f>
        <v>0</v>
      </c>
      <c r="E23" s="3"/>
    </row>
    <row r="24" spans="1:5" x14ac:dyDescent="0.35">
      <c r="A24" s="8"/>
      <c r="B24" s="217" t="s">
        <v>309</v>
      </c>
      <c r="C24" s="218">
        <f>SUM(C3,C7,C11,C15,C19)</f>
        <v>143</v>
      </c>
      <c r="D24" s="219">
        <f>SUM(D3,D7,D11,D15,D19)</f>
        <v>0</v>
      </c>
      <c r="E24" s="220">
        <f>SUM(E3,E7,E11,E15,E19)</f>
        <v>0</v>
      </c>
    </row>
    <row r="25" spans="1:5" s="41" customFormat="1" x14ac:dyDescent="0.35">
      <c r="A25" s="176">
        <v>6</v>
      </c>
      <c r="B25" s="165" t="s">
        <v>273</v>
      </c>
      <c r="C25" s="164">
        <f>Bonus!B7</f>
        <v>5</v>
      </c>
      <c r="D25" s="141"/>
      <c r="E25" s="138"/>
    </row>
    <row r="26" spans="1:5" x14ac:dyDescent="0.35">
      <c r="A26" s="166"/>
      <c r="B26" s="167" t="s">
        <v>275</v>
      </c>
      <c r="C26" s="173">
        <f>SUM(C24,C25)</f>
        <v>148</v>
      </c>
      <c r="D26" s="133">
        <f>SUM(D24,D25)</f>
        <v>0</v>
      </c>
      <c r="E26" s="134">
        <f>SUM(E24,E25)</f>
        <v>0</v>
      </c>
    </row>
    <row r="27" spans="1:5" x14ac:dyDescent="0.35">
      <c r="A27" s="169"/>
      <c r="B27" s="170" t="s">
        <v>276</v>
      </c>
      <c r="C27" s="174"/>
      <c r="D27" s="172">
        <f>D26/C24</f>
        <v>0</v>
      </c>
      <c r="E27" s="135">
        <f>E26/C24</f>
        <v>0</v>
      </c>
    </row>
    <row r="28" spans="1:5" x14ac:dyDescent="0.35">
      <c r="A28" s="168"/>
      <c r="B28" s="171" t="s">
        <v>277</v>
      </c>
      <c r="C28" s="175"/>
      <c r="D28" s="140" t="str">
        <f>IF(D27&gt;=80%,"Platinum", IF(D27&gt;=75%,"Gold", IF(D27&gt;=70%,"Silver", IF(D27&gt;=50%,"Certified","Not Certified"))))</f>
        <v>Not Certified</v>
      </c>
      <c r="E28" s="138" t="str">
        <f>IF(E27&gt;=80%,"Platinum", IF(E27&gt;=75%,"Gold", IF(E27&gt;=70%,"Silver", IF(E27&gt;=50%,"Certified","Not Certified"))))</f>
        <v>Not Certified</v>
      </c>
    </row>
    <row r="30" spans="1:5" x14ac:dyDescent="0.35">
      <c r="B30" s="15" t="s">
        <v>112</v>
      </c>
      <c r="C30" s="15" t="s">
        <v>113</v>
      </c>
    </row>
    <row r="31" spans="1:5" x14ac:dyDescent="0.35">
      <c r="B31" s="15" t="s">
        <v>114</v>
      </c>
      <c r="C31" s="15" t="s">
        <v>115</v>
      </c>
    </row>
    <row r="32" spans="1:5" x14ac:dyDescent="0.35">
      <c r="B32" s="15" t="s">
        <v>116</v>
      </c>
      <c r="C32" s="15" t="s">
        <v>117</v>
      </c>
    </row>
    <row r="33" spans="2:3" x14ac:dyDescent="0.35">
      <c r="B33" s="15" t="s">
        <v>118</v>
      </c>
      <c r="C33" s="15" t="s">
        <v>119</v>
      </c>
    </row>
  </sheetData>
  <sheetProtection selectLockedCells="1"/>
  <scenarios current="0" show="0">
    <scenario name="Award" locked="1" count="1" user="Pamela LOKE (NPARKS)" comment="Created by Pamela LOKE (NPARKS) on 10/3/2022">
      <inputCells r="E28" val="Platinum, Gold, Silver, Certified"/>
    </scenario>
  </scenarios>
  <conditionalFormatting sqref="D28:E28">
    <cfRule type="containsText" dxfId="4" priority="1" operator="containsText" text="Gold">
      <formula>NOT(ISERROR(SEARCH("Gold",D28)))</formula>
    </cfRule>
    <cfRule type="containsText" dxfId="3" priority="2" operator="containsText" text="Silver">
      <formula>NOT(ISERROR(SEARCH("Silver",D28)))</formula>
    </cfRule>
    <cfRule type="containsText" dxfId="2" priority="3" operator="containsText" text="Platinum">
      <formula>NOT(ISERROR(SEARCH("Platinum",D28)))</formula>
    </cfRule>
    <cfRule type="containsText" dxfId="1" priority="4" operator="containsText" text="Not Certified">
      <formula>NOT(ISERROR(SEARCH("Not Certified",D28)))</formula>
    </cfRule>
    <cfRule type="beginsWith" dxfId="0" priority="5" operator="beginsWith" text="Certified">
      <formula>LEFT(D28,LEN("Certified"))="Certified"</formula>
    </cfRule>
  </conditionalFormatting>
  <pageMargins left="0.23" right="0.25" top="0.73" bottom="0.75" header="0.3" footer="0.3"/>
  <pageSetup paperSize="9" orientation="portrait" r:id="rId1"/>
  <headerFooter>
    <oddHeader>&amp;L&amp;"-,Bold"LEAF ASSESSMENT
EXISTING DEVELOPMENT&amp;R&amp;"-,Bold"SUMMARY</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FEF1B-F1C8-4BCE-A053-CAA57243912D}">
  <dimension ref="A1:C29"/>
  <sheetViews>
    <sheetView showGridLines="0" tabSelected="1" showRuler="0" view="pageLayout" zoomScaleNormal="100" workbookViewId="0">
      <selection activeCell="B30" sqref="B30"/>
    </sheetView>
  </sheetViews>
  <sheetFormatPr defaultRowHeight="14.5" x14ac:dyDescent="0.35"/>
  <cols>
    <col min="1" max="1" width="4.54296875" customWidth="1"/>
    <col min="2" max="2" width="44.1796875" customWidth="1"/>
    <col min="3" max="3" width="49.1796875" customWidth="1"/>
  </cols>
  <sheetData>
    <row r="1" spans="1:3" x14ac:dyDescent="0.35">
      <c r="A1" s="15"/>
    </row>
    <row r="2" spans="1:3" x14ac:dyDescent="0.35">
      <c r="A2" s="18" t="s">
        <v>120</v>
      </c>
      <c r="B2" s="20"/>
      <c r="C2" s="42" t="s">
        <v>121</v>
      </c>
    </row>
    <row r="3" spans="1:3" ht="24" x14ac:dyDescent="0.35">
      <c r="A3" s="16">
        <v>1</v>
      </c>
      <c r="B3" s="21" t="s">
        <v>122</v>
      </c>
      <c r="C3" s="43" t="s">
        <v>123</v>
      </c>
    </row>
    <row r="4" spans="1:3" x14ac:dyDescent="0.35">
      <c r="A4" s="16">
        <v>2</v>
      </c>
      <c r="B4" s="4" t="s">
        <v>163</v>
      </c>
      <c r="C4" s="43" t="s">
        <v>164</v>
      </c>
    </row>
    <row r="5" spans="1:3" x14ac:dyDescent="0.35">
      <c r="A5" s="19" t="s">
        <v>124</v>
      </c>
      <c r="B5" s="20"/>
      <c r="C5" s="42" t="s">
        <v>121</v>
      </c>
    </row>
    <row r="6" spans="1:3" ht="24" x14ac:dyDescent="0.35">
      <c r="A6" s="16">
        <v>1</v>
      </c>
      <c r="B6" s="21" t="s">
        <v>125</v>
      </c>
      <c r="C6" s="43" t="s">
        <v>126</v>
      </c>
    </row>
    <row r="7" spans="1:3" x14ac:dyDescent="0.35">
      <c r="A7" s="16">
        <v>2</v>
      </c>
      <c r="B7" s="21" t="s">
        <v>127</v>
      </c>
      <c r="C7" s="43" t="s">
        <v>165</v>
      </c>
    </row>
    <row r="8" spans="1:3" ht="24" x14ac:dyDescent="0.35">
      <c r="A8" s="16">
        <v>3</v>
      </c>
      <c r="B8" s="21" t="s">
        <v>128</v>
      </c>
      <c r="C8" s="43" t="s">
        <v>129</v>
      </c>
    </row>
    <row r="9" spans="1:3" x14ac:dyDescent="0.35">
      <c r="A9" s="16">
        <v>4</v>
      </c>
      <c r="B9" s="21" t="s">
        <v>130</v>
      </c>
      <c r="C9" s="43" t="s">
        <v>131</v>
      </c>
    </row>
    <row r="10" spans="1:3" ht="60" x14ac:dyDescent="0.35">
      <c r="A10" s="16">
        <v>5</v>
      </c>
      <c r="B10" s="21" t="s">
        <v>132</v>
      </c>
      <c r="C10" s="43" t="s">
        <v>133</v>
      </c>
    </row>
    <row r="11" spans="1:3" ht="24" x14ac:dyDescent="0.35">
      <c r="A11" s="16">
        <v>6</v>
      </c>
      <c r="B11" s="21" t="s">
        <v>134</v>
      </c>
      <c r="C11" s="43" t="s">
        <v>135</v>
      </c>
    </row>
    <row r="12" spans="1:3" ht="36" x14ac:dyDescent="0.35">
      <c r="A12" s="16">
        <v>7</v>
      </c>
      <c r="B12" s="21" t="s">
        <v>136</v>
      </c>
      <c r="C12" s="43" t="s">
        <v>137</v>
      </c>
    </row>
    <row r="13" spans="1:3" ht="24" x14ac:dyDescent="0.35">
      <c r="A13" s="16">
        <v>8</v>
      </c>
      <c r="B13" s="21" t="s">
        <v>138</v>
      </c>
      <c r="C13" s="43" t="s">
        <v>139</v>
      </c>
    </row>
    <row r="14" spans="1:3" ht="24" x14ac:dyDescent="0.35">
      <c r="A14" s="16">
        <v>9</v>
      </c>
      <c r="B14" t="s">
        <v>316</v>
      </c>
      <c r="C14" s="43" t="s">
        <v>315</v>
      </c>
    </row>
    <row r="15" spans="1:3" x14ac:dyDescent="0.35">
      <c r="A15" s="16">
        <v>10</v>
      </c>
      <c r="B15" s="4" t="s">
        <v>319</v>
      </c>
      <c r="C15" s="43" t="s">
        <v>320</v>
      </c>
    </row>
    <row r="16" spans="1:3" x14ac:dyDescent="0.35">
      <c r="A16" s="16">
        <v>11</v>
      </c>
      <c r="B16" s="21" t="s">
        <v>142</v>
      </c>
      <c r="C16" s="43" t="s">
        <v>143</v>
      </c>
    </row>
    <row r="17" spans="1:3" ht="48" x14ac:dyDescent="0.35">
      <c r="A17" s="16">
        <v>12</v>
      </c>
      <c r="B17" s="21" t="s">
        <v>144</v>
      </c>
      <c r="C17" s="43" t="s">
        <v>145</v>
      </c>
    </row>
    <row r="18" spans="1:3" ht="29" x14ac:dyDescent="0.35">
      <c r="A18" s="16">
        <v>13</v>
      </c>
      <c r="B18" s="21" t="s">
        <v>140</v>
      </c>
      <c r="C18" s="43" t="s">
        <v>141</v>
      </c>
    </row>
    <row r="19" spans="1:3" ht="36" x14ac:dyDescent="0.35">
      <c r="A19" s="16">
        <v>14</v>
      </c>
      <c r="B19" s="4" t="s">
        <v>317</v>
      </c>
      <c r="C19" s="43" t="s">
        <v>318</v>
      </c>
    </row>
    <row r="20" spans="1:3" x14ac:dyDescent="0.35">
      <c r="A20" s="16">
        <v>15</v>
      </c>
      <c r="B20" s="21" t="s">
        <v>146</v>
      </c>
      <c r="C20" s="43" t="s">
        <v>147</v>
      </c>
    </row>
    <row r="21" spans="1:3" ht="24" x14ac:dyDescent="0.35">
      <c r="A21" s="16">
        <v>16</v>
      </c>
      <c r="B21" s="21" t="s">
        <v>148</v>
      </c>
      <c r="C21" s="43" t="s">
        <v>166</v>
      </c>
    </row>
    <row r="22" spans="1:3" ht="29" x14ac:dyDescent="0.35">
      <c r="A22" s="16">
        <v>17</v>
      </c>
      <c r="B22" s="21" t="s">
        <v>149</v>
      </c>
      <c r="C22" s="43" t="s">
        <v>167</v>
      </c>
    </row>
    <row r="23" spans="1:3" ht="24" x14ac:dyDescent="0.35">
      <c r="A23" s="16">
        <v>18</v>
      </c>
      <c r="B23" s="21" t="s">
        <v>150</v>
      </c>
      <c r="C23" s="43" t="s">
        <v>151</v>
      </c>
    </row>
    <row r="24" spans="1:3" x14ac:dyDescent="0.35">
      <c r="A24" s="16">
        <v>19</v>
      </c>
      <c r="B24" s="21" t="s">
        <v>152</v>
      </c>
      <c r="C24" s="43" t="s">
        <v>153</v>
      </c>
    </row>
    <row r="25" spans="1:3" x14ac:dyDescent="0.35">
      <c r="A25" s="16">
        <v>20</v>
      </c>
      <c r="B25" s="21" t="s">
        <v>154</v>
      </c>
      <c r="C25" s="43" t="s">
        <v>155</v>
      </c>
    </row>
    <row r="26" spans="1:3" x14ac:dyDescent="0.35">
      <c r="A26" s="16">
        <v>21</v>
      </c>
      <c r="B26" s="21" t="s">
        <v>156</v>
      </c>
      <c r="C26" s="43" t="s">
        <v>157</v>
      </c>
    </row>
    <row r="27" spans="1:3" x14ac:dyDescent="0.35">
      <c r="A27" s="16">
        <v>22</v>
      </c>
      <c r="B27" s="21" t="s">
        <v>158</v>
      </c>
      <c r="C27" s="43" t="s">
        <v>159</v>
      </c>
    </row>
    <row r="28" spans="1:3" ht="24" x14ac:dyDescent="0.35">
      <c r="A28" s="16">
        <v>23</v>
      </c>
      <c r="B28" s="21" t="s">
        <v>160</v>
      </c>
      <c r="C28" s="43" t="s">
        <v>161</v>
      </c>
    </row>
    <row r="29" spans="1:3" ht="60" x14ac:dyDescent="0.35">
      <c r="A29" s="16">
        <v>24</v>
      </c>
      <c r="B29" s="21" t="s">
        <v>162</v>
      </c>
      <c r="C29" s="43" t="s">
        <v>168</v>
      </c>
    </row>
  </sheetData>
  <sheetProtection selectLockedCells="1"/>
  <hyperlinks>
    <hyperlink ref="C19" r:id="rId1" display="https://www.nparks.gov.sg/biodiversity/urban-biodiversity/handbook-on-habitat-restoration" xr:uid="{FBC6370A-E2A0-498F-9453-09DB6D38F9E2}"/>
    <hyperlink ref="C14" r:id="rId2" display="https://www.nparks.gov.sg/biodiversity/urban-biodiversity/biodiversity-impact-assessment-guidelines" xr:uid="{7F123F51-03F4-4227-9D82-96F8AF9FB67D}"/>
    <hyperlink ref="C15" r:id="rId3" display="https://safe.menlosecurity.com/https:/www.nparks.gov.sg/Cuge/Resources/Publications/eBooks" xr:uid="{4EFD7588-F339-4EC4-A790-766F7CA93BA2}"/>
  </hyperlinks>
  <pageMargins left="0.26041666666666669" right="0.3125" top="0.75" bottom="0.75" header="0.3" footer="0.3"/>
  <pageSetup paperSize="9" orientation="portrait" r:id="rId4"/>
  <headerFooter>
    <oddHeader>&amp;L&amp;"-,Bold"&amp;12RESOURCES&amp;R&amp;"-,Bold"&amp;12LEAF ASSESSMENT CRITERIA FOR EXISTING DEVELOPMENT</oddHeader>
    <oddFooter>&amp;L&amp;9Version 2.4&amp;C&amp;9Updated Jun 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6313A863DFBA4B9A1116F145512F5D" ma:contentTypeVersion="1" ma:contentTypeDescription="Create a new document." ma:contentTypeScope="" ma:versionID="c56e2c86214e1b1059cb69f20c79cfb0">
  <xsd:schema xmlns:xsd="http://www.w3.org/2001/XMLSchema" xmlns:xs="http://www.w3.org/2001/XMLSchema" xmlns:p="http://schemas.microsoft.com/office/2006/metadata/properties" xmlns:ns2="b21f3a1a-2eac-4dd5-b970-ecc04f6aab51" targetNamespace="http://schemas.microsoft.com/office/2006/metadata/properties" ma:root="true" ma:fieldsID="6c511875ffa9c752994b985a64c18b39" ns2:_="">
    <xsd:import namespace="b21f3a1a-2eac-4dd5-b970-ecc04f6aab5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f3a1a-2eac-4dd5-b970-ecc04f6aab5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8A432-9631-465C-9DC0-D23E26E74307}">
  <ds:schemaRefs>
    <ds:schemaRef ds:uri="http://purl.org/dc/terms/"/>
    <ds:schemaRef ds:uri="http://schemas.microsoft.com/office/2006/metadata/properties"/>
    <ds:schemaRef ds:uri="b21f3a1a-2eac-4dd5-b970-ecc04f6aab5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D0C46DA8-4D7B-4ACD-9A0F-1FF65F76E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f3a1a-2eac-4dd5-b970-ecc04f6aa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9F4E68-5B09-493E-88D4-C7813E35E1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Part 1</vt:lpstr>
      <vt:lpstr>Part 2</vt:lpstr>
      <vt:lpstr>Part 3</vt:lpstr>
      <vt:lpstr>Part 4</vt:lpstr>
      <vt:lpstr>Part 5</vt:lpstr>
      <vt:lpstr>Bonus</vt:lpstr>
      <vt:lpstr>Summary</vt:lpstr>
      <vt:lpstr>Resources</vt:lpstr>
      <vt:lpstr>'Part 3'!_Toc25842604</vt:lpstr>
      <vt:lpstr>'Part 4'!_Toc25842604</vt:lpstr>
      <vt:lpstr>'Part 5'!_Toc25842604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LOKE (NPARKS)</dc:creator>
  <cp:lastModifiedBy>BENITA WAHJUDI (NPARKS)</cp:lastModifiedBy>
  <cp:lastPrinted>2022-12-15T08:35:04Z</cp:lastPrinted>
  <dcterms:created xsi:type="dcterms:W3CDTF">2020-02-13T10:10:37Z</dcterms:created>
  <dcterms:modified xsi:type="dcterms:W3CDTF">2024-06-24T07:29:43Z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0x010100D36313A863DFBA4B9A1116F145512F5D</vt:lpwstr>
  </property>
  <property fmtid="{D5CDD505-2E9C-101B-9397-08002B2CF9AE}" pid="3" name="MSIP_Label_4aaa7e78-45b1-4890-b8a3-003d1d728a3e_Enabled">
    <vt:lpwstr>true</vt:lpwstr>
  </property>
  <property fmtid="{D5CDD505-2E9C-101B-9397-08002B2CF9AE}" pid="4" name="MSIP_Label_4aaa7e78-45b1-4890-b8a3-003d1d728a3e_SetDate">
    <vt:lpwstr>2022-08-22T09:04:29Z</vt:lpwstr>
  </property>
  <property fmtid="{D5CDD505-2E9C-101B-9397-08002B2CF9AE}" pid="5" name="MSIP_Label_4aaa7e78-45b1-4890-b8a3-003d1d728a3e_Method">
    <vt:lpwstr>Privileged</vt:lpwstr>
  </property>
  <property fmtid="{D5CDD505-2E9C-101B-9397-08002B2CF9AE}" pid="6" name="MSIP_Label_4aaa7e78-45b1-4890-b8a3-003d1d728a3e_Name">
    <vt:lpwstr>Non Sensitive</vt:lpwstr>
  </property>
  <property fmtid="{D5CDD505-2E9C-101B-9397-08002B2CF9AE}" pid="7" name="MSIP_Label_4aaa7e78-45b1-4890-b8a3-003d1d728a3e_SiteId">
    <vt:lpwstr>0b11c524-9a1c-4e1b-84cb-6336aefc2243</vt:lpwstr>
  </property>
  <property fmtid="{D5CDD505-2E9C-101B-9397-08002B2CF9AE}" pid="8" name="MSIP_Label_4aaa7e78-45b1-4890-b8a3-003d1d728a3e_ActionId">
    <vt:lpwstr>a8df0c4b-6a3f-4eb2-9115-1551108f93e0</vt:lpwstr>
  </property>
  <property fmtid="{D5CDD505-2E9C-101B-9397-08002B2CF9AE}" pid="9" name="MSIP_Label_4aaa7e78-45b1-4890-b8a3-003d1d728a3e_ContentBits">
    <vt:lpwstr>0</vt:lpwstr>
  </property>
</Properties>
</file>